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2020 - até 20 de maio" sheetId="1" r:id="rId1"/>
    <sheet name="2019" sheetId="2" r:id="rId2"/>
    <sheet name="201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9" i="3"/>
  <c r="G366" s="1"/>
  <c r="G365"/>
  <c r="G363"/>
  <c r="G339"/>
  <c r="G334"/>
  <c r="G322"/>
  <c r="G320"/>
  <c r="G310"/>
  <c r="G298"/>
  <c r="G340" s="1"/>
  <c r="G286"/>
  <c r="G282"/>
  <c r="G262"/>
  <c r="G254"/>
  <c r="G219"/>
  <c r="G283" s="1"/>
  <c r="G240" i="2"/>
  <c r="G239"/>
  <c r="G220"/>
  <c r="G217"/>
  <c r="G213"/>
  <c r="G211"/>
  <c r="G153"/>
  <c r="G151"/>
  <c r="G134"/>
  <c r="G154" s="1"/>
  <c r="G130"/>
  <c r="G116"/>
  <c r="G95"/>
  <c r="G96" s="1"/>
  <c r="G92"/>
  <c r="G87"/>
  <c r="G83"/>
  <c r="G84" s="1"/>
  <c r="G79"/>
  <c r="G75"/>
  <c r="G51"/>
  <c r="G42" i="1"/>
  <c r="G39"/>
  <c r="I14" s="1"/>
  <c r="G15"/>
  <c r="G33"/>
  <c r="L14" s="1"/>
  <c r="G28"/>
  <c r="J14" s="1"/>
  <c r="G20"/>
  <c r="G367" i="3" l="1"/>
  <c r="G97" i="2"/>
  <c r="G34" i="1"/>
  <c r="G43" s="1"/>
  <c r="K14"/>
  <c r="G155" i="2"/>
  <c r="G80"/>
  <c r="G85" s="1"/>
  <c r="G241" s="1"/>
</calcChain>
</file>

<file path=xl/sharedStrings.xml><?xml version="1.0" encoding="utf-8"?>
<sst xmlns="http://schemas.openxmlformats.org/spreadsheetml/2006/main" count="1923" uniqueCount="720">
  <si>
    <t>NE - Modalidade Licitação</t>
  </si>
  <si>
    <t>NE - Natureza Despesa</t>
  </si>
  <si>
    <t>NE - Tipo</t>
  </si>
  <si>
    <t>NE</t>
  </si>
  <si>
    <t>NE - Espécie</t>
  </si>
  <si>
    <t>Favorecido Doc.</t>
  </si>
  <si>
    <t>NE - Valor</t>
  </si>
  <si>
    <t>DISPENSA DE LICITACAO</t>
  </si>
  <si>
    <t>MATERIAL DE CONSUMO</t>
  </si>
  <si>
    <t>ORDINARIO</t>
  </si>
  <si>
    <t>OUTROS CANCELAMENTOS DE RP</t>
  </si>
  <si>
    <t>STIL MED COMERCIO DE MATERIAL HOSPITALAR LTDA</t>
  </si>
  <si>
    <t>17,78</t>
  </si>
  <si>
    <t>EMPENHO DE DESPESA</t>
  </si>
  <si>
    <t>WHITE MARTINS GASES INDUSTRIAIS LTDA</t>
  </si>
  <si>
    <t>2800</t>
  </si>
  <si>
    <t>OUTROS SERVICOS DE TERCEIROS - PESSOA JURIDICA</t>
  </si>
  <si>
    <t>ESTIMATIVO</t>
  </si>
  <si>
    <t>SELETA SALADAS LTDA</t>
  </si>
  <si>
    <t>154620,7</t>
  </si>
  <si>
    <t>NAO SE APLICA</t>
  </si>
  <si>
    <t>OUTROS SERVICOS DE TERCEIROS - PESSOA FISICA</t>
  </si>
  <si>
    <t>BANCO DO BRASIL SA</t>
  </si>
  <si>
    <t>15234,02</t>
  </si>
  <si>
    <t>14237,83</t>
  </si>
  <si>
    <t>15071,33</t>
  </si>
  <si>
    <t>15164</t>
  </si>
  <si>
    <t>ONE CURSOS - TREINAMENTO, DESENVOLVIMENTO E CAPACITACAO</t>
  </si>
  <si>
    <t>3590</t>
  </si>
  <si>
    <t>2980</t>
  </si>
  <si>
    <t>IOC CAPACITACAO LTDA</t>
  </si>
  <si>
    <t>2790</t>
  </si>
  <si>
    <t>ALUMNI COPPEAD - ASSOCIACAO DOS ALUNOS DO INSTITUTO COP</t>
  </si>
  <si>
    <t>8385</t>
  </si>
  <si>
    <t>OBRIG.TRIBUT.E CONTRIB-OP.INTRA-ORCAMENTARIAS</t>
  </si>
  <si>
    <t>COORD.GERAL DE ORCAMENTO, FINANCAS E CONTAB.</t>
  </si>
  <si>
    <t>3046,8</t>
  </si>
  <si>
    <t>2847,57</t>
  </si>
  <si>
    <t>3014,27</t>
  </si>
  <si>
    <t>3032,8</t>
  </si>
  <si>
    <t>PREGAO</t>
  </si>
  <si>
    <t>NICKVALLE COMERCIO DE PAPEIS LTDA</t>
  </si>
  <si>
    <t>19536,4</t>
  </si>
  <si>
    <t>DELTA INDUSTRIA E COM. LTDA</t>
  </si>
  <si>
    <t>615</t>
  </si>
  <si>
    <t>LEXBEMARK COMERCIO LTDA</t>
  </si>
  <si>
    <t>18310</t>
  </si>
  <si>
    <t>MEDIC STOCK COMERCIO DE PRODUTOS MEDICOS HOSPITALARES E</t>
  </si>
  <si>
    <t>191,04</t>
  </si>
  <si>
    <t>LAVANDERIA MILENIO LTDA - EPP</t>
  </si>
  <si>
    <t>69615</t>
  </si>
  <si>
    <t>M.N ALMEIDA COMERCIO ATACADISTA</t>
  </si>
  <si>
    <t>324,4</t>
  </si>
  <si>
    <t>MAX RIO COMERCIO E DISTRIBUIDORA LTDA</t>
  </si>
  <si>
    <t>95,2</t>
  </si>
  <si>
    <t>GASAN DISTRIBUIDORA LTDA</t>
  </si>
  <si>
    <t>0,99</t>
  </si>
  <si>
    <t>ENGEGROUND COMERCIO E SERVICOS DE ENGENHARIA EIRELI</t>
  </si>
  <si>
    <t>1,2</t>
  </si>
  <si>
    <t>L D B RIO COMERCIAL CIENTIFICA LTDA</t>
  </si>
  <si>
    <t>0,4</t>
  </si>
  <si>
    <t>ATIVA MEDICO CIRURGICA EIRELI</t>
  </si>
  <si>
    <t>2716,5</t>
  </si>
  <si>
    <t>ANULACAO DE EMPENHO</t>
  </si>
  <si>
    <t>SPECTRUN BIO ENGENHARIA MEDICA HOSPITALAR LTDA</t>
  </si>
  <si>
    <t>7964,4</t>
  </si>
  <si>
    <t>ROMED INDUSTRIA E COMERCIO DE EQUIPAMENTOS MEDICOS LTDA</t>
  </si>
  <si>
    <t>1601,6</t>
  </si>
  <si>
    <t>SMET COMERCIO DE PRODUTOS MEDICOS HOSPITALARES LTDA</t>
  </si>
  <si>
    <t>1794</t>
  </si>
  <si>
    <t>FBC DE NITEROI COMERCIO E SERVICOS EIRELI</t>
  </si>
  <si>
    <t>2004</t>
  </si>
  <si>
    <t>680,8</t>
  </si>
  <si>
    <t>54998,5</t>
  </si>
  <si>
    <t>CRISTALIA PRODUTOS QUIMICOS FARMACEUTICOS LTDA</t>
  </si>
  <si>
    <t>1425,85</t>
  </si>
  <si>
    <t>THE BEST PHARMA LTDA</t>
  </si>
  <si>
    <t>800</t>
  </si>
  <si>
    <t>LEONARDO DE AGUIAR ARAUJO 09141938720</t>
  </si>
  <si>
    <t>1700</t>
  </si>
  <si>
    <t>S.M GUIMARAES</t>
  </si>
  <si>
    <t>382</t>
  </si>
  <si>
    <t>DOBATI COMERCIO DE MATERIAIS E SERVICOS LTDA</t>
  </si>
  <si>
    <t>1295</t>
  </si>
  <si>
    <t>JORGE DONIZETI ESTEVES</t>
  </si>
  <si>
    <t>145</t>
  </si>
  <si>
    <t>ENGLE PAULO FARIAS DE SOUZA 11191986748</t>
  </si>
  <si>
    <t>250</t>
  </si>
  <si>
    <t>MEDICAL SUTURE COMERCIO DE MATERIAL HOSPITALAR LTDA</t>
  </si>
  <si>
    <t>4578</t>
  </si>
  <si>
    <t>CIENTIFICA MEDICA HOSPITALAR LTDA</t>
  </si>
  <si>
    <t>710</t>
  </si>
  <si>
    <t>RJD HOSPITALAR EIRELI</t>
  </si>
  <si>
    <t>11364,36</t>
  </si>
  <si>
    <t>INTERCOM-RIO COMERCIO DE LAMPADAS LTDA - EPP</t>
  </si>
  <si>
    <t>376</t>
  </si>
  <si>
    <t>INSTITUTO DE GINECOLOGIA DA UFRJ</t>
  </si>
  <si>
    <t>15232</t>
  </si>
  <si>
    <t>MOREIRA E ABREU COMERCIO E SERVICOS DE MATERIAIS ELETRI</t>
  </si>
  <si>
    <t>1680</t>
  </si>
  <si>
    <t>ASTUSTEC MEDICAL TECNOLOGY COMERCIO E ASSISTENCIA TECNI</t>
  </si>
  <si>
    <t>2320</t>
  </si>
  <si>
    <t>1022,4</t>
  </si>
  <si>
    <t>2084,52</t>
  </si>
  <si>
    <t>353,98</t>
  </si>
  <si>
    <t>PROMEDI DISTRIBUIDORA DE PRODUTOS HOSPITALARES LTDA</t>
  </si>
  <si>
    <t>964,08</t>
  </si>
  <si>
    <t>1352,92</t>
  </si>
  <si>
    <t>L R LAGOS ARTIGOS MEDICOS E HOSPITALARES EIRELI</t>
  </si>
  <si>
    <t>276</t>
  </si>
  <si>
    <t>PROMEFARMA REPRESENTACOES COMERCIAIS LTDA</t>
  </si>
  <si>
    <t>1299,99</t>
  </si>
  <si>
    <t>PARAISO COMERCIO DE PRODUTOS FARMACEUTICOS LTDA</t>
  </si>
  <si>
    <t>203,94</t>
  </si>
  <si>
    <t>489,4</t>
  </si>
  <si>
    <t>MARILAINE CHELMINSKI SWENSSON 00897367960</t>
  </si>
  <si>
    <t>203,99</t>
  </si>
  <si>
    <t>BIOSAVE-DIAGNOSTICA LTDA</t>
  </si>
  <si>
    <t>2868,9</t>
  </si>
  <si>
    <t>ALFALAB MATERIAL PARA LABORATORIOS LTDA</t>
  </si>
  <si>
    <t>848</t>
  </si>
  <si>
    <t>AGFA HEALTHCARE BRASIL IMPORTACAO E SERVICOS LTDA.</t>
  </si>
  <si>
    <t>4662</t>
  </si>
  <si>
    <t>NORMATEC DE SAO CRISTOVAO LTDA - ME</t>
  </si>
  <si>
    <t>1255</t>
  </si>
  <si>
    <t>LE CLE ENGENHART LTDA</t>
  </si>
  <si>
    <t>19600</t>
  </si>
  <si>
    <t>PARADA DO MEDICO PRODUTOS HOSPITALARES LTDA</t>
  </si>
  <si>
    <t>3090</t>
  </si>
  <si>
    <t>S. O. S. DEDETIZADORA LTDA</t>
  </si>
  <si>
    <t>980</t>
  </si>
  <si>
    <t>PHILIPS MEDICAL SYSTEMS LTDA</t>
  </si>
  <si>
    <t>680</t>
  </si>
  <si>
    <t>JOSE SERGIO VAZZOLER ROSINDO 74586009772</t>
  </si>
  <si>
    <t>2500</t>
  </si>
  <si>
    <t>INOVATE SERVICOS DIGITAIS EIRELI</t>
  </si>
  <si>
    <t>1776</t>
  </si>
  <si>
    <t>REFORCO DE EMPENHO</t>
  </si>
  <si>
    <t>183</t>
  </si>
  <si>
    <t>780</t>
  </si>
  <si>
    <t>MESSER GASES LTDA.</t>
  </si>
  <si>
    <t>7250</t>
  </si>
  <si>
    <t>4250</t>
  </si>
  <si>
    <t>1184</t>
  </si>
  <si>
    <t>1790</t>
  </si>
  <si>
    <t>4620</t>
  </si>
  <si>
    <t>7200</t>
  </si>
  <si>
    <t>4370</t>
  </si>
  <si>
    <t>HDN SERVICOS ASSISTENCIA TECNICA LTDA</t>
  </si>
  <si>
    <t>3242</t>
  </si>
  <si>
    <t>1580</t>
  </si>
  <si>
    <t>AMC CONTROLE DE PRAGAS E VETORES URBANOS LTDA.</t>
  </si>
  <si>
    <t>900</t>
  </si>
  <si>
    <t>ENGETEC GESTAO EMPRESARIAL, ECONOMICA, TECNOLOGICA E SE</t>
  </si>
  <si>
    <t>13400</t>
  </si>
  <si>
    <t>LBM CHAVEIRO E CUTELARIA LTDA</t>
  </si>
  <si>
    <t>6,9</t>
  </si>
  <si>
    <t>GLOBAL</t>
  </si>
  <si>
    <t>238088,4</t>
  </si>
  <si>
    <t>EXPRESS REMOCOES LTDA</t>
  </si>
  <si>
    <t>257</t>
  </si>
  <si>
    <t>1543</t>
  </si>
  <si>
    <t>SERVICOS DE TECNOLOGIA DA INFORMACAO E COMUNICACAO - PJ</t>
  </si>
  <si>
    <t>VIANA &amp; CIA LTDA - EPP</t>
  </si>
  <si>
    <t>7800</t>
  </si>
  <si>
    <t>JOAO PEDRO COUTINHO DOS SANTOS 13142064788</t>
  </si>
  <si>
    <t>4000</t>
  </si>
  <si>
    <t>INEXIGIBILIDADE</t>
  </si>
  <si>
    <t>ESPECITECH REPAROS, MANUTENCAO E COMERCIO DE EQUIPAMENT</t>
  </si>
  <si>
    <t>8917,7</t>
  </si>
  <si>
    <t>SEMINTER SERVICOS DE MANUTENCAO E COMERCIO LTDA - EPP</t>
  </si>
  <si>
    <t>2460</t>
  </si>
  <si>
    <t>1650</t>
  </si>
  <si>
    <t>ZENITE INFORMACAO E CONSULTORIA S/A</t>
  </si>
  <si>
    <t>16560</t>
  </si>
  <si>
    <t>OUTROS SERVICOS DE TERCEIROS - PESSOA JURIDICA (INTRA)</t>
  </si>
  <si>
    <t>FUNDO DE IMPRENSA NACIONAL/EXEC.ORC.FINANC.</t>
  </si>
  <si>
    <t>3006,64</t>
  </si>
  <si>
    <t>11812,23</t>
  </si>
  <si>
    <t>1459,9</t>
  </si>
  <si>
    <t>0,03</t>
  </si>
  <si>
    <t>14199,92</t>
  </si>
  <si>
    <t>13272,16</t>
  </si>
  <si>
    <t>14553,91</t>
  </si>
  <si>
    <t>15683,27</t>
  </si>
  <si>
    <t>15053,16</t>
  </si>
  <si>
    <t>15555,57</t>
  </si>
  <si>
    <t>14666,8</t>
  </si>
  <si>
    <t>15196,57</t>
  </si>
  <si>
    <t>14799,6</t>
  </si>
  <si>
    <t>15529,24</t>
  </si>
  <si>
    <t>14034</t>
  </si>
  <si>
    <t>IEDA LUCIA SILVA</t>
  </si>
  <si>
    <t>1997</t>
  </si>
  <si>
    <t>5400</t>
  </si>
  <si>
    <t>229566,08</t>
  </si>
  <si>
    <t>7617,6</t>
  </si>
  <si>
    <t>MENDES DOS SANTOS REFEICOES COLETIVAS SERVICOS LTDA</t>
  </si>
  <si>
    <t>390643,5</t>
  </si>
  <si>
    <t>7180</t>
  </si>
  <si>
    <t>8220</t>
  </si>
  <si>
    <t>3390</t>
  </si>
  <si>
    <t>DESPESAS DE EXERCICIOS ANTERIORES</t>
  </si>
  <si>
    <t>2654,43</t>
  </si>
  <si>
    <t>2839,98</t>
  </si>
  <si>
    <t>2910,78</t>
  </si>
  <si>
    <t>3136,65</t>
  </si>
  <si>
    <t>3010,63</t>
  </si>
  <si>
    <t>3111,11</t>
  </si>
  <si>
    <t>2933,36</t>
  </si>
  <si>
    <t>3039,31</t>
  </si>
  <si>
    <t>2959,92</t>
  </si>
  <si>
    <t>3105,85</t>
  </si>
  <si>
    <t>2806,8</t>
  </si>
  <si>
    <t>DIGISEC - CERTIFICACAO DIGITAL EIRELI</t>
  </si>
  <si>
    <t>695</t>
  </si>
  <si>
    <t>CROMOLAB - COMERCIO DE EQUIPAMENTOS PARA LABORATORIOS E</t>
  </si>
  <si>
    <t>642</t>
  </si>
  <si>
    <t>WOLF COMERCIAL LTDA</t>
  </si>
  <si>
    <t>20915</t>
  </si>
  <si>
    <t>IMPERIO DISTRIBUIDORA DE DESCARTAVEIS E LIMPEZA LTDA</t>
  </si>
  <si>
    <t>149,94</t>
  </si>
  <si>
    <t>CORPO ASTRAL COMERCIAL E INDUSTRIAL LTDA</t>
  </si>
  <si>
    <t>700</t>
  </si>
  <si>
    <t>FREDERICO DELGADO DE ALMEIDA 15663418687</t>
  </si>
  <si>
    <t>6850</t>
  </si>
  <si>
    <t>408</t>
  </si>
  <si>
    <t>FUTURA DISTRIBUIDORA DE MEDICAMENTOS E PRODUTOS DE SAUD</t>
  </si>
  <si>
    <t>2496</t>
  </si>
  <si>
    <t>METHABIO FARMACEUTICA DO BRASIL LTDA</t>
  </si>
  <si>
    <t>3520</t>
  </si>
  <si>
    <t>CIRURGICA FERNANDES - COMERCIO DE MATERIAIS CIRURGICOS</t>
  </si>
  <si>
    <t>284</t>
  </si>
  <si>
    <t>JOSE DANTAS DINIZ FILHO</t>
  </si>
  <si>
    <t>1320</t>
  </si>
  <si>
    <t>NOVA LINEA COMERCIO DE PRODUTOS FARMACEUTICOS EIRELI</t>
  </si>
  <si>
    <t>4017,6</t>
  </si>
  <si>
    <t>COSTA CAMARGO COM. DE PRODUTOS HOSPITALARES LTDA</t>
  </si>
  <si>
    <t>1205</t>
  </si>
  <si>
    <t>DIRECTA MED MATERIAL HOSPITALAR E MEDICAMENTOS LTDA</t>
  </si>
  <si>
    <t>764,76</t>
  </si>
  <si>
    <t>ANJOMEDI DISTRIBUIDORA DE MEDICAMENTOS LTDA</t>
  </si>
  <si>
    <t>304,3</t>
  </si>
  <si>
    <t>DROGUISTA CEARENSE EIRELI</t>
  </si>
  <si>
    <t>3397,2</t>
  </si>
  <si>
    <t>HALEX ISTAR INDUSTRIA FARMACEUTICA SA</t>
  </si>
  <si>
    <t>1261,5</t>
  </si>
  <si>
    <t>FARMACE - INDUSTRIA QUIMICO-FARMACEUTICA CEARENSE LTDA</t>
  </si>
  <si>
    <t>3915</t>
  </si>
  <si>
    <t>HERLAU ATACADISTA DE PRODUTOS HOSPITALARES LTDA</t>
  </si>
  <si>
    <t>6200</t>
  </si>
  <si>
    <t>SEMEAR DISTRIBUIDORA EIRELI</t>
  </si>
  <si>
    <t>3923</t>
  </si>
  <si>
    <t>231</t>
  </si>
  <si>
    <t>BIOHOSP PRODUTOS HOSPITALARES SA</t>
  </si>
  <si>
    <t>105</t>
  </si>
  <si>
    <t>PONTUAL HOSPITALAR EIRELI</t>
  </si>
  <si>
    <t>5</t>
  </si>
  <si>
    <t>KAIROS FARMACEUTICA EIRELI</t>
  </si>
  <si>
    <t>117,5</t>
  </si>
  <si>
    <t>MULTIFARMA COMERCIAL LTDA</t>
  </si>
  <si>
    <t>260</t>
  </si>
  <si>
    <t>LINEA-RJ COMERCIO LTDA</t>
  </si>
  <si>
    <t>150</t>
  </si>
  <si>
    <t>J. L. MARTINS - INFORMATICA</t>
  </si>
  <si>
    <t>132,84</t>
  </si>
  <si>
    <t>SCIAVICCO COMERCIO INDUSTRIA LTDA</t>
  </si>
  <si>
    <t>2393</t>
  </si>
  <si>
    <t>1016,5</t>
  </si>
  <si>
    <t>DBV COMERCIO DE MATERIAL HOSPITALAR LTDA.</t>
  </si>
  <si>
    <t>846</t>
  </si>
  <si>
    <t>1467</t>
  </si>
  <si>
    <t>MEDIMAC COMERCIO DE ARTIGOS MEDICOS LTDA</t>
  </si>
  <si>
    <t>612</t>
  </si>
  <si>
    <t>INJEX INDUSTRIAS CIRURGICAS LTDA</t>
  </si>
  <si>
    <t>2935</t>
  </si>
  <si>
    <t>142</t>
  </si>
  <si>
    <t>CIRURGICA SAO FELIPE PRODUTOS PARA SAUDE EIRELI</t>
  </si>
  <si>
    <t>1207,45</t>
  </si>
  <si>
    <t>SIMONE MARTINS DA SILVA 03617886736</t>
  </si>
  <si>
    <t>SINEZIO DE OLIVEIRA PINTO</t>
  </si>
  <si>
    <t>84,1</t>
  </si>
  <si>
    <t>RHODES DISTRIBUIDORA DE MATERIAIS HOSPITALARES LTDA</t>
  </si>
  <si>
    <t>775,3</t>
  </si>
  <si>
    <t>G A - MEDICAL LTDA</t>
  </si>
  <si>
    <t>319</t>
  </si>
  <si>
    <t>DUPAC COMERCIAL EIRELI</t>
  </si>
  <si>
    <t>760</t>
  </si>
  <si>
    <t>A FAVARIN DISTRIBUIDORA LTDA</t>
  </si>
  <si>
    <t>48860</t>
  </si>
  <si>
    <t>AVANTE BRASIL COMERCIO EIRELI</t>
  </si>
  <si>
    <t>507,6</t>
  </si>
  <si>
    <t>J F FARMA DISTRIBUIDORA DE PRODUTOS FARMACEUTICOS LTDA</t>
  </si>
  <si>
    <t>3812</t>
  </si>
  <si>
    <t>CREMER S.A.</t>
  </si>
  <si>
    <t>NEO MED MATERIAIS HOSPITALARES EIRELI</t>
  </si>
  <si>
    <t>6240</t>
  </si>
  <si>
    <t>SOGAMAX DISTRIBUIDORA DE PRODUTOS FARMACEUTICOS LTDA</t>
  </si>
  <si>
    <t>2410,4</t>
  </si>
  <si>
    <t>C ALBERJAN REIS GONCALVES EIRELI</t>
  </si>
  <si>
    <t>115</t>
  </si>
  <si>
    <t>VANESSA CORREA DA ROCHA</t>
  </si>
  <si>
    <t>200</t>
  </si>
  <si>
    <t>R. A. DOS SANTOS FILHO</t>
  </si>
  <si>
    <t>420</t>
  </si>
  <si>
    <t>1505,2</t>
  </si>
  <si>
    <t>PROHOSP DISTRIBUIDORA DE MEDICAMENTOS LTDA.</t>
  </si>
  <si>
    <t>3621</t>
  </si>
  <si>
    <t>BML HOSPITALAR LTDA</t>
  </si>
  <si>
    <t>3007,2</t>
  </si>
  <si>
    <t>DEDETEC SERVICOS DE IMUNIZACAO LTDA.</t>
  </si>
  <si>
    <t>5873,4</t>
  </si>
  <si>
    <t>119340</t>
  </si>
  <si>
    <t>REAL REFOR SERVICOS COMERCIO E MANUTENCAO PREDIAL LTDA</t>
  </si>
  <si>
    <t>82501,46</t>
  </si>
  <si>
    <t>1060</t>
  </si>
  <si>
    <t>PROMASTERS LTDA</t>
  </si>
  <si>
    <t>10324,8</t>
  </si>
  <si>
    <t>EQUIPAMENTOS E MATERIAL PERMANENTE</t>
  </si>
  <si>
    <t>BALI COMERCIAL LTDA</t>
  </si>
  <si>
    <t>3280</t>
  </si>
  <si>
    <t>DILUKA POWER LTDA</t>
  </si>
  <si>
    <t>560</t>
  </si>
  <si>
    <t>2TLB COMERCIO E SERVICOS EIRELI</t>
  </si>
  <si>
    <t>3200</t>
  </si>
  <si>
    <t>MEDCLIN REPRESENTACAO E COMERCIO EIRELI</t>
  </si>
  <si>
    <t>4986,72</t>
  </si>
  <si>
    <t>FABIANA RODRIGUES PEREIRA 07214454629</t>
  </si>
  <si>
    <t>668,8</t>
  </si>
  <si>
    <t>METALIC MEDICAL PRODUTOS HOSPITALARES LTDA</t>
  </si>
  <si>
    <t>3365,8</t>
  </si>
  <si>
    <t>SAO BERNARDO COMERCIO DE PRODUTOS PARA SAUDE EIRELI</t>
  </si>
  <si>
    <t>3000</t>
  </si>
  <si>
    <t>RAPHAEL GONCALVES NICESIO</t>
  </si>
  <si>
    <t>1549,78</t>
  </si>
  <si>
    <t>HELTH MOVEIS HOSPITALARES LTDA</t>
  </si>
  <si>
    <t>2835</t>
  </si>
  <si>
    <t>PORTAL DISTRIBUIDORA HOSPITALAR LTDA</t>
  </si>
  <si>
    <t>5273,9</t>
  </si>
  <si>
    <t>COMERCIO DE MATERIAIS MEDICOS HOPITALARES MACROSUL LTDA</t>
  </si>
  <si>
    <t>14500</t>
  </si>
  <si>
    <t>LEICA DO BRASIL IMPORTACAO E COMERCIO LTDA.</t>
  </si>
  <si>
    <t>54000</t>
  </si>
  <si>
    <t>11399,92</t>
  </si>
  <si>
    <t>DRAGER INDUSTRIA E COMERCIO LTDA.</t>
  </si>
  <si>
    <t>527193</t>
  </si>
  <si>
    <t>42807</t>
  </si>
  <si>
    <t>MJL COMERCIO E SERVICO LTDA</t>
  </si>
  <si>
    <t>1514,97</t>
  </si>
  <si>
    <t>LOKTAL MEDICAL ELECTRONICS INDUSTRIA E COMERCIO LTDA</t>
  </si>
  <si>
    <t>21870</t>
  </si>
  <si>
    <t>VITAL MATERIAIS ESPECIAIS EIRELI</t>
  </si>
  <si>
    <t>58000</t>
  </si>
  <si>
    <t>HARDMED ENGENHARIA MEDICA LTDA - EPP</t>
  </si>
  <si>
    <t>910</t>
  </si>
  <si>
    <t>PRODSERV COMERCIO E SERVICOS EIRELI</t>
  </si>
  <si>
    <t>261</t>
  </si>
  <si>
    <t>7859,28</t>
  </si>
  <si>
    <t>NOVA ANALITICA IMPORTACAO E EXPORTACAO LTDA</t>
  </si>
  <si>
    <t>3580,74</t>
  </si>
  <si>
    <t>4128</t>
  </si>
  <si>
    <t>V&amp;R PAPELARIA E SUPRIMENTOS DE INFORMATICA LTDA</t>
  </si>
  <si>
    <t>6190,75</t>
  </si>
  <si>
    <t>1259,54</t>
  </si>
  <si>
    <t>138</t>
  </si>
  <si>
    <t>7488</t>
  </si>
  <si>
    <t>ESPECIFARMA COM DE MEDICAMENTOS E PRO HOSPITALARES LTDA</t>
  </si>
  <si>
    <t>3157,8</t>
  </si>
  <si>
    <t>ADVAITA COMERCIO DE PRODUTOS MEDICOS HOSPITALARES EIREL</t>
  </si>
  <si>
    <t>4421</t>
  </si>
  <si>
    <t>5840</t>
  </si>
  <si>
    <t>7970,5</t>
  </si>
  <si>
    <t>LIFE TECHNOLOGIES BRASIL COMERCIO E INDUSTRIA DE PRODUT</t>
  </si>
  <si>
    <t>3207</t>
  </si>
  <si>
    <t>2234,4</t>
  </si>
  <si>
    <t>3736,5</t>
  </si>
  <si>
    <t>3423,63</t>
  </si>
  <si>
    <t>443,01</t>
  </si>
  <si>
    <t>CKW ELECTRIC INDUSTRIA, COMERCIO E SERVICOS DE MATERIAL</t>
  </si>
  <si>
    <t>2324,9</t>
  </si>
  <si>
    <t>59,9</t>
  </si>
  <si>
    <t>2280</t>
  </si>
  <si>
    <t>2590</t>
  </si>
  <si>
    <t>SINAL VITAL COMERCIAL DE PRODUTOS MEDICOS E SERVICOS LT</t>
  </si>
  <si>
    <t>1875</t>
  </si>
  <si>
    <t>HELP STAR BLUE COMERCIO DE MATERIAIS MEDICOS E HOSPITAL</t>
  </si>
  <si>
    <t>694,5</t>
  </si>
  <si>
    <t>SALVATORE PAPA FERRAGENS LTDA</t>
  </si>
  <si>
    <t>992,5</t>
  </si>
  <si>
    <t>MEDFLEX COMERCIAL CIRURGICO EIRELI</t>
  </si>
  <si>
    <t>2221</t>
  </si>
  <si>
    <t>4498,8</t>
  </si>
  <si>
    <t>1260</t>
  </si>
  <si>
    <t>RICK &amp; DEIA 40 GRAUS COMERCIO DE AGUAS E BEBIDAS LTDA</t>
  </si>
  <si>
    <t>2950</t>
  </si>
  <si>
    <t>4598</t>
  </si>
  <si>
    <t>F. L. FERNANDES COMERCIO  E PRESTADORA DE SERVICOS</t>
  </si>
  <si>
    <t>1642,2</t>
  </si>
  <si>
    <t>3110</t>
  </si>
  <si>
    <t>464,22</t>
  </si>
  <si>
    <t>2031,8</t>
  </si>
  <si>
    <t>LANDERSON SANTOS SILVEIRA 04399600616</t>
  </si>
  <si>
    <t>2431</t>
  </si>
  <si>
    <t>217,5</t>
  </si>
  <si>
    <t>3432</t>
  </si>
  <si>
    <t>1249,52</t>
  </si>
  <si>
    <t>2304</t>
  </si>
  <si>
    <t>580</t>
  </si>
  <si>
    <t>3473,8</t>
  </si>
  <si>
    <t>M.D.X MEDICAL MATERIAL MEDICOS E HOSPITALARES LTDA</t>
  </si>
  <si>
    <t>3335,74</t>
  </si>
  <si>
    <t>4663,97</t>
  </si>
  <si>
    <t>ASTUSMED TECNOLOGY COMERCIO DE EQUIPAMENTOS MEDICOS EIR</t>
  </si>
  <si>
    <t>4370,4</t>
  </si>
  <si>
    <t>1547,44</t>
  </si>
  <si>
    <t>264,5</t>
  </si>
  <si>
    <t>553,84</t>
  </si>
  <si>
    <t>220</t>
  </si>
  <si>
    <t>IBF INDUSTRIA BRASILEIRA DE FILMES S/A.</t>
  </si>
  <si>
    <t>6420</t>
  </si>
  <si>
    <t>5502,28</t>
  </si>
  <si>
    <t>LIFETEX INDUSTRIA E COMERCIO LTDA</t>
  </si>
  <si>
    <t>1998</t>
  </si>
  <si>
    <t>495</t>
  </si>
  <si>
    <t>920</t>
  </si>
  <si>
    <t>2814,5</t>
  </si>
  <si>
    <t>1985,46</t>
  </si>
  <si>
    <t>3136,2</t>
  </si>
  <si>
    <t>588,24</t>
  </si>
  <si>
    <t>898,2</t>
  </si>
  <si>
    <t>2962,5</t>
  </si>
  <si>
    <t>0,54</t>
  </si>
  <si>
    <t>7190</t>
  </si>
  <si>
    <t>5285,2</t>
  </si>
  <si>
    <t>4880</t>
  </si>
  <si>
    <t>NDS IMPORTADORA &amp; DISTRIBUIDORA DE MATERIAL MEDICO HOSP</t>
  </si>
  <si>
    <t>4390</t>
  </si>
  <si>
    <t>108</t>
  </si>
  <si>
    <t>7515</t>
  </si>
  <si>
    <t>179</t>
  </si>
  <si>
    <t>173,5</t>
  </si>
  <si>
    <t>2520</t>
  </si>
  <si>
    <t>1416</t>
  </si>
  <si>
    <t>2782,3</t>
  </si>
  <si>
    <t>2178,75</t>
  </si>
  <si>
    <t>127,3</t>
  </si>
  <si>
    <t>2664</t>
  </si>
  <si>
    <t>3135</t>
  </si>
  <si>
    <t>4372,4</t>
  </si>
  <si>
    <t>150,6</t>
  </si>
  <si>
    <t>GRIMAR SUPRIMENTOS DE INFORMATICA LTDA</t>
  </si>
  <si>
    <t>1575</t>
  </si>
  <si>
    <t>619,6</t>
  </si>
  <si>
    <t>ARA TABOADA COMERCIO DE SUPRIMENTOS DE INFORMATICA E SE</t>
  </si>
  <si>
    <t>6759,7</t>
  </si>
  <si>
    <t>974,4</t>
  </si>
  <si>
    <t>1780</t>
  </si>
  <si>
    <t>207,8</t>
  </si>
  <si>
    <t>RS COMERCIO DE MATERIAIS E SERVICOS LTDA</t>
  </si>
  <si>
    <t>62</t>
  </si>
  <si>
    <t>6022</t>
  </si>
  <si>
    <t>0,19</t>
  </si>
  <si>
    <t>4660</t>
  </si>
  <si>
    <t>821,4</t>
  </si>
  <si>
    <t>5655</t>
  </si>
  <si>
    <t>690</t>
  </si>
  <si>
    <t>270</t>
  </si>
  <si>
    <t>851,52</t>
  </si>
  <si>
    <t>ECOMED COMERCIO DE PRODUTOS MEDICOS LTDA</t>
  </si>
  <si>
    <t>8900</t>
  </si>
  <si>
    <t>7621</t>
  </si>
  <si>
    <t>I.E.S COMERCIO DE PRODUTOS MEDICOS E HOSPITALAR EIRELI</t>
  </si>
  <si>
    <t>1246,8</t>
  </si>
  <si>
    <t>1853,45</t>
  </si>
  <si>
    <t>PUBLIC MED COMERCIO E IMPORTACAO EIRELI</t>
  </si>
  <si>
    <t>10250</t>
  </si>
  <si>
    <t>5880</t>
  </si>
  <si>
    <t>FARMACIA M2M LTDA</t>
  </si>
  <si>
    <t>465</t>
  </si>
  <si>
    <t>1092</t>
  </si>
  <si>
    <t>3499</t>
  </si>
  <si>
    <t>1297,68</t>
  </si>
  <si>
    <t>8253,78</t>
  </si>
  <si>
    <t>3124</t>
  </si>
  <si>
    <t>450</t>
  </si>
  <si>
    <t>2440</t>
  </si>
  <si>
    <t>6818,5</t>
  </si>
  <si>
    <t>1900,1</t>
  </si>
  <si>
    <t>5268,3</t>
  </si>
  <si>
    <t>350</t>
  </si>
  <si>
    <t>4725,3</t>
  </si>
  <si>
    <t>1313,2</t>
  </si>
  <si>
    <t>8407</t>
  </si>
  <si>
    <t>1315,35</t>
  </si>
  <si>
    <t>8248</t>
  </si>
  <si>
    <t>791</t>
  </si>
  <si>
    <t>5427,6</t>
  </si>
  <si>
    <t>886,2</t>
  </si>
  <si>
    <t>1760</t>
  </si>
  <si>
    <t>4961</t>
  </si>
  <si>
    <t>2572,42</t>
  </si>
  <si>
    <t>162</t>
  </si>
  <si>
    <t>5312,04</t>
  </si>
  <si>
    <t>4949,72</t>
  </si>
  <si>
    <t>3915,2</t>
  </si>
  <si>
    <t>6267,9</t>
  </si>
  <si>
    <t>PHARMEDICE MANIPULACOES ESPECIALIZADAS EIRELI</t>
  </si>
  <si>
    <t>390</t>
  </si>
  <si>
    <t>1033,5</t>
  </si>
  <si>
    <t>678,6</t>
  </si>
  <si>
    <t>ENDO MEDICAL IMPORTACAO E EXPORTACAO COMERCIAL LTDA</t>
  </si>
  <si>
    <t>15000</t>
  </si>
  <si>
    <t>MEDICAL HEALTH COMERCIO, SERVICOS E IMPORTACAO EIRELI</t>
  </si>
  <si>
    <t>526</t>
  </si>
  <si>
    <t>792</t>
  </si>
  <si>
    <t>880</t>
  </si>
  <si>
    <t>845,8</t>
  </si>
  <si>
    <t>402</t>
  </si>
  <si>
    <t>4673,25</t>
  </si>
  <si>
    <t>767,25</t>
  </si>
  <si>
    <t>BIOTECH COMERCIO DE PRODUTOS PARA LABORATORIOS LTDA</t>
  </si>
  <si>
    <t>8485</t>
  </si>
  <si>
    <t>62168,9</t>
  </si>
  <si>
    <t>11760</t>
  </si>
  <si>
    <t>2250</t>
  </si>
  <si>
    <t>62190</t>
  </si>
  <si>
    <t>L V BARRETO COMERCIAL LTDA</t>
  </si>
  <si>
    <t>160010</t>
  </si>
  <si>
    <t>11800</t>
  </si>
  <si>
    <t>7755</t>
  </si>
  <si>
    <t>REAL PRODUTOS MEDICOS E HOSPITALARES LTDA</t>
  </si>
  <si>
    <t>116000</t>
  </si>
  <si>
    <t>96000</t>
  </si>
  <si>
    <t>NUTRIC - NUTRICIONAL COMERCIO LTDA</t>
  </si>
  <si>
    <t>2850</t>
  </si>
  <si>
    <t>4672,72</t>
  </si>
  <si>
    <t>468</t>
  </si>
  <si>
    <t>25970</t>
  </si>
  <si>
    <t>5626,2</t>
  </si>
  <si>
    <t>9566,1</t>
  </si>
  <si>
    <t>67016,95</t>
  </si>
  <si>
    <t>24000</t>
  </si>
  <si>
    <t>7380</t>
  </si>
  <si>
    <t>187128</t>
  </si>
  <si>
    <t>12489,7</t>
  </si>
  <si>
    <t>5736,88</t>
  </si>
  <si>
    <t>43796,92</t>
  </si>
  <si>
    <t>9240,8</t>
  </si>
  <si>
    <t>32393,6</t>
  </si>
  <si>
    <t>16746</t>
  </si>
  <si>
    <t>13040</t>
  </si>
  <si>
    <t>6102</t>
  </si>
  <si>
    <t>54763</t>
  </si>
  <si>
    <t>29500</t>
  </si>
  <si>
    <t>7960</t>
  </si>
  <si>
    <t>80</t>
  </si>
  <si>
    <t>384</t>
  </si>
  <si>
    <t>1810</t>
  </si>
  <si>
    <t>7941,4</t>
  </si>
  <si>
    <t>6405</t>
  </si>
  <si>
    <t>4200</t>
  </si>
  <si>
    <t>H B FISIOTERAPIA E COMERCIO EIRELI</t>
  </si>
  <si>
    <t>561,8</t>
  </si>
  <si>
    <t>262,9</t>
  </si>
  <si>
    <t>94,9</t>
  </si>
  <si>
    <t>H STRATTNER E CIA LTDA</t>
  </si>
  <si>
    <t>2188</t>
  </si>
  <si>
    <t>L.L.E. FERRAGENS LTDA.</t>
  </si>
  <si>
    <t>425,92</t>
  </si>
  <si>
    <t>24,15</t>
  </si>
  <si>
    <t>EDITORA E PAPEIS NOVA ALIANCA EIRELI</t>
  </si>
  <si>
    <t>699,99</t>
  </si>
  <si>
    <t>ALNETTO COMERCIAL E SERVICOS EIRELI</t>
  </si>
  <si>
    <t>210</t>
  </si>
  <si>
    <t>COMERCIAL PAPELARIA CAPIXABA LTDA</t>
  </si>
  <si>
    <t>2</t>
  </si>
  <si>
    <t>SAPRA LANDAUER SERVICO DE ASSESSORIA E PROTECAO RADIOLO</t>
  </si>
  <si>
    <t>1908,93</t>
  </si>
  <si>
    <t>SUPRA SERVICOS TECNICOS LTDA</t>
  </si>
  <si>
    <t>380</t>
  </si>
  <si>
    <t>1670</t>
  </si>
  <si>
    <t>VIDRACARIA FLOR DE LIZ LTDA</t>
  </si>
  <si>
    <t>135</t>
  </si>
  <si>
    <t>DIMAGE SISTEMAS DE IMPRESSAO E IMAGEM DIGITAL LTDA</t>
  </si>
  <si>
    <t>1400</t>
  </si>
  <si>
    <t>3552</t>
  </si>
  <si>
    <t>4094,07</t>
  </si>
  <si>
    <t>ABC MUNDO DAS LETRAS &amp; PLACAS COMUNICACAO VISUAL - EIRE</t>
  </si>
  <si>
    <t>2838</t>
  </si>
  <si>
    <t>5492,4</t>
  </si>
  <si>
    <t>BONSUFLEX COMERCIO E SERVICOS DE MOVEIS LTDA</t>
  </si>
  <si>
    <t>3660</t>
  </si>
  <si>
    <t>1120</t>
  </si>
  <si>
    <t>1000</t>
  </si>
  <si>
    <t>GE HEALTHCARE DO BRASIL COMERCIO E SERVICOS PARA EQUIPA</t>
  </si>
  <si>
    <t>6120</t>
  </si>
  <si>
    <t>R.R.REFORMAS EIRELI - ME</t>
  </si>
  <si>
    <t>585</t>
  </si>
  <si>
    <t>6165</t>
  </si>
  <si>
    <t>SANIPLAN ENGENHARIA E SERVICOS AMBIENTAIS LTDA</t>
  </si>
  <si>
    <t>5441</t>
  </si>
  <si>
    <t>3890</t>
  </si>
  <si>
    <t>BARRETO COMERCIO DE EXTINTORES LTDA</t>
  </si>
  <si>
    <t>2414</t>
  </si>
  <si>
    <t>MULTI SERVICE RIO LTDA</t>
  </si>
  <si>
    <t>KENDRICK COMERCIO E SERVICOS DE EQUIPAMENTOS ELETROMEDI</t>
  </si>
  <si>
    <t>770</t>
  </si>
  <si>
    <t>ESTORNO DA ANULACAO DO EMPENHO</t>
  </si>
  <si>
    <t>294,9</t>
  </si>
  <si>
    <t>1596,02</t>
  </si>
  <si>
    <t>78,8</t>
  </si>
  <si>
    <t>850</t>
  </si>
  <si>
    <t>RECICLARTE INFORMATICA LTDA - ME</t>
  </si>
  <si>
    <t>98</t>
  </si>
  <si>
    <t>650</t>
  </si>
  <si>
    <t>8000</t>
  </si>
  <si>
    <t>7996</t>
  </si>
  <si>
    <t>24326,3</t>
  </si>
  <si>
    <t>6990</t>
  </si>
  <si>
    <t>7565</t>
  </si>
  <si>
    <t>1210,32</t>
  </si>
  <si>
    <t>2442</t>
  </si>
  <si>
    <t>114,36</t>
  </si>
  <si>
    <t>180</t>
  </si>
  <si>
    <t>1960</t>
  </si>
  <si>
    <t>807,89</t>
  </si>
  <si>
    <t>RTS RIO S/A</t>
  </si>
  <si>
    <t>3960</t>
  </si>
  <si>
    <t>325,32</t>
  </si>
  <si>
    <t>609</t>
  </si>
  <si>
    <t>5287,52</t>
  </si>
  <si>
    <t>INSTRUMENTAL OMA EQUIPAMENTOS PARA LABORATORIO LTDA - E</t>
  </si>
  <si>
    <t>6370</t>
  </si>
  <si>
    <t>1199,8</t>
  </si>
  <si>
    <t>7969,07</t>
  </si>
  <si>
    <t>30870</t>
  </si>
  <si>
    <t>12475,2</t>
  </si>
  <si>
    <t>8640</t>
  </si>
  <si>
    <t>17800</t>
  </si>
  <si>
    <t>18144</t>
  </si>
  <si>
    <t>7,03</t>
  </si>
  <si>
    <t>125000</t>
  </si>
  <si>
    <t>55800</t>
  </si>
  <si>
    <t>HOSPINOVA DISTRIBUIDORA DE PRODUTOS HOSPITALARES LTDA.</t>
  </si>
  <si>
    <t>80312,64</t>
  </si>
  <si>
    <t>17004,82</t>
  </si>
  <si>
    <t>116767,63</t>
  </si>
  <si>
    <t>30049,5</t>
  </si>
  <si>
    <t>90148,5</t>
  </si>
  <si>
    <t>721188</t>
  </si>
  <si>
    <t>275400</t>
  </si>
  <si>
    <t>67716</t>
  </si>
  <si>
    <t>45144</t>
  </si>
  <si>
    <t>INDENIZACOES E RESTITUICOES</t>
  </si>
  <si>
    <t>CAROLINA FERRAZ FIGUEIREDO MOREIRA</t>
  </si>
  <si>
    <t>3400,96</t>
  </si>
  <si>
    <t>14150</t>
  </si>
  <si>
    <t>26272,51</t>
  </si>
  <si>
    <t>21000</t>
  </si>
  <si>
    <t>GIROFARMA MEDICAMENTOS EIRELI</t>
  </si>
  <si>
    <t>1824</t>
  </si>
  <si>
    <t>BAXTER HOSPITALAR LTDA</t>
  </si>
  <si>
    <t>600</t>
  </si>
  <si>
    <t>149</t>
  </si>
  <si>
    <t>25000</t>
  </si>
  <si>
    <t>LABORATORIOS B BRAUN SA</t>
  </si>
  <si>
    <t>2534</t>
  </si>
  <si>
    <t>7965,1</t>
  </si>
  <si>
    <t>16800</t>
  </si>
  <si>
    <t>9790</t>
  </si>
  <si>
    <t>5140</t>
  </si>
  <si>
    <t>49800</t>
  </si>
  <si>
    <t>33200</t>
  </si>
  <si>
    <t>BRASSFER COMERCIO DE FERRAGENS LTDA</t>
  </si>
  <si>
    <t>265</t>
  </si>
  <si>
    <t>21850</t>
  </si>
  <si>
    <t>PATAGONIA COMERCIO E SERVICOS TECNICOS LTDA ME</t>
  </si>
  <si>
    <t>30221,76</t>
  </si>
  <si>
    <t>23871,24</t>
  </si>
  <si>
    <t>ALFA 8 SOLUCOES EM TECNOLOGIA LTDA</t>
  </si>
  <si>
    <t>9822</t>
  </si>
  <si>
    <t>Serviço</t>
  </si>
  <si>
    <t>Material de Consumo</t>
  </si>
  <si>
    <t>Total Dispensa de Licitação</t>
  </si>
  <si>
    <t>Pagemento Extraquadros</t>
  </si>
  <si>
    <t>Serviços</t>
  </si>
  <si>
    <t>Obrigações Tributárias</t>
  </si>
  <si>
    <t>Total não se Aplica</t>
  </si>
  <si>
    <t>Serviço TIC</t>
  </si>
  <si>
    <t>Total Serviços</t>
  </si>
  <si>
    <t>Total Serviço TIC</t>
  </si>
  <si>
    <t>Total Material de Consumo</t>
  </si>
  <si>
    <t>Total Inexigibilidade</t>
  </si>
  <si>
    <t>Extraquadro</t>
  </si>
  <si>
    <t>Despesas de Exercícios Anteriores</t>
  </si>
  <si>
    <t>Total DEA</t>
  </si>
  <si>
    <t>Total Não se Aplica</t>
  </si>
  <si>
    <t>Total Permanete</t>
  </si>
  <si>
    <t>Total PREGÃO</t>
  </si>
  <si>
    <t>PREGÃO</t>
  </si>
  <si>
    <t>TOTAL ANUAL *</t>
  </si>
  <si>
    <t>TOTAL ANUAL</t>
  </si>
  <si>
    <t>SERVIÇOS</t>
  </si>
  <si>
    <t>SERVIÇOS TIC</t>
  </si>
  <si>
    <t>Permanente</t>
  </si>
  <si>
    <t>EXTRAQUADROS</t>
  </si>
  <si>
    <t>Dispensa de Licitação</t>
  </si>
  <si>
    <t>Pregão</t>
  </si>
  <si>
    <t>Não se Aplica</t>
  </si>
  <si>
    <t>Extra Quadros</t>
  </si>
  <si>
    <t>Modalidade de Licitação</t>
  </si>
  <si>
    <t>Natureza de Despesa</t>
  </si>
  <si>
    <t>Dispensa</t>
  </si>
  <si>
    <t>Ordinário</t>
  </si>
  <si>
    <t>Estimativo</t>
  </si>
  <si>
    <t>Pagamento Extraquadros</t>
  </si>
  <si>
    <t>Obrigações Trbutárias</t>
  </si>
  <si>
    <t>Inexigibilidade</t>
  </si>
  <si>
    <t>Serviços TIC</t>
  </si>
  <si>
    <t>Serviços (Intra)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</si>
</sst>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16">
    <font>
      <sz val="10"/>
      <color rgb="FF000000"/>
      <name val="Arial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Verdana"/>
      <family val="2"/>
    </font>
    <font>
      <sz val="18"/>
      <color rgb="FF000000"/>
      <name val="Tahoma"/>
      <family val="2"/>
    </font>
    <font>
      <b/>
      <sz val="8"/>
      <color theme="1"/>
      <name val="Verdana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Verdana"/>
      <family val="2"/>
    </font>
    <font>
      <sz val="10"/>
      <color rgb="FF000000"/>
      <name val="Arial"/>
      <family val="2"/>
    </font>
    <font>
      <sz val="8"/>
      <color theme="1"/>
      <name val="Verdana"/>
      <family val="2"/>
    </font>
    <font>
      <b/>
      <sz val="10"/>
      <color theme="0"/>
      <name val="Arial"/>
      <family val="2"/>
    </font>
    <font>
      <sz val="12"/>
      <color rgb="FF000000"/>
      <name val="Arial"/>
      <family val="2"/>
    </font>
    <font>
      <b/>
      <sz val="8"/>
      <color theme="0"/>
      <name val="Verdana"/>
      <family val="2"/>
    </font>
    <font>
      <b/>
      <sz val="12"/>
      <color theme="0"/>
      <name val="Arial"/>
      <family val="2"/>
    </font>
    <font>
      <b/>
      <sz val="12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ck">
        <color rgb="FFFFFFFF"/>
      </left>
      <right/>
      <top style="thin">
        <color rgb="FF808080"/>
      </top>
      <bottom/>
      <diagonal/>
    </border>
    <border>
      <left style="thick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right"/>
    </xf>
    <xf numFmtId="164" fontId="3" fillId="2" borderId="4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6" fillId="5" borderId="1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/>
    <xf numFmtId="164" fontId="5" fillId="5" borderId="1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5" fillId="5" borderId="0" xfId="0" applyNumberFormat="1" applyFont="1" applyFill="1" applyBorder="1" applyAlignment="1">
      <alignment horizontal="right" vertical="center" wrapText="1"/>
    </xf>
    <xf numFmtId="164" fontId="5" fillId="7" borderId="1" xfId="0" applyNumberFormat="1" applyFont="1" applyFill="1" applyBorder="1" applyAlignment="1">
      <alignment horizontal="right" vertical="center" wrapText="1"/>
    </xf>
    <xf numFmtId="164" fontId="0" fillId="7" borderId="1" xfId="0" applyNumberForma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0" fillId="0" borderId="9" xfId="0" applyNumberFormat="1" applyBorder="1"/>
    <xf numFmtId="164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/>
    </xf>
    <xf numFmtId="0" fontId="11" fillId="11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plotArea>
      <c:layout>
        <c:manualLayout>
          <c:layoutTarget val="inner"/>
          <c:xMode val="edge"/>
          <c:yMode val="edge"/>
          <c:x val="8.5699912510936185E-2"/>
          <c:y val="0.17361111111111116"/>
          <c:w val="0.46388888888888913"/>
          <c:h val="0.77314814814814836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Dispensa de Licitação
 R$ 157.420,70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43%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Não se Aplica
 R$ 103.358,62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28%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dLbl>
              <c:idx val="2"/>
              <c:layout>
                <c:manualLayout>
                  <c:x val="9.444444444444447E-2"/>
                  <c:y val="0.19680737824438613"/>
                </c:manualLayout>
              </c:layout>
              <c:tx>
                <c:rich>
                  <a:bodyPr/>
                  <a:lstStyle/>
                  <a:p>
                    <a:pPr>
                      <a:defRPr sz="10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Pregão
 R$ 108.076,40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29%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maio'!$I$9:$K$9</c:f>
              <c:strCache>
                <c:ptCount val="3"/>
                <c:pt idx="0">
                  <c:v>Dispensa de Licitação</c:v>
                </c:pt>
                <c:pt idx="1">
                  <c:v>Não se Aplica</c:v>
                </c:pt>
                <c:pt idx="2">
                  <c:v>Pregão</c:v>
                </c:pt>
              </c:strCache>
            </c:strRef>
          </c:cat>
          <c:val>
            <c:numRef>
              <c:f>'2020 - até 20 de maio'!$I$10:$K$10</c:f>
              <c:numCache>
                <c:formatCode>_-"R$"\ * #,##0.00_-;\-"R$"\ * #,##0.00_-;_-"R$"\ * "-"??_-;_-@_-</c:formatCode>
                <c:ptCount val="3"/>
                <c:pt idx="0">
                  <c:v>157420.70000000001</c:v>
                </c:pt>
                <c:pt idx="1">
                  <c:v>103358.62</c:v>
                </c:pt>
                <c:pt idx="2">
                  <c:v>108076.4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DE-4EEA-8D30-F2D976B015BF}"/>
            </c:ext>
          </c:extLst>
        </c:ser>
        <c:firstSliceAng val="0"/>
      </c:pieChart>
    </c:plotArea>
    <c:legend>
      <c:legendPos val="r"/>
      <c:layout/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latin typeface="Times New Roman" panose="02020603050405020304" pitchFamily="18" charset="0"/>
                <a:cs typeface="Times New Roman" panose="02020603050405020304" pitchFamily="18" charset="0"/>
              </a:rPr>
              <a:t>MODALIDADE</a:t>
            </a:r>
            <a:r>
              <a:rPr lang="pt-B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LICITAÇÃO</a:t>
            </a:r>
            <a:endParaRPr lang="pt-BR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E6A-49E1-BD7F-3049010FF513}"/>
              </c:ext>
            </c:extLst>
          </c:dPt>
          <c:dPt>
            <c:idx val="1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6A-49E1-BD7F-3049010FF513}"/>
              </c:ext>
            </c:extLst>
          </c:dPt>
          <c:dPt>
            <c:idx val="2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E6A-49E1-BD7F-3049010FF513}"/>
              </c:ext>
            </c:extLst>
          </c:dPt>
          <c:dPt>
            <c:idx val="3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E6A-49E1-BD7F-3049010FF51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A341383-C96E-4489-A11D-BC4349D6F731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</a:p>
                  <a:p>
                    <a:fld id="{08FC52BF-FA89-491B-ABD4-7A96BC85A67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  <a:fld id="{06FF458C-B966-45EF-94E1-758706C01601}" type="PERCENTAGE">
                      <a:rPr lang="en-US" sz="1200" baseline="0">
                        <a:solidFill>
                          <a:srgbClr val="C00000"/>
                        </a:solidFill>
                      </a:rPr>
                      <a:pPr/>
                      <a:t>[PORCENTAGEM]</a:t>
                    </a:fld>
                    <a:endParaRPr lang="en-US" baseline="0"/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E6A-49E1-BD7F-3049010FF513}"/>
                </c:ext>
              </c:extLst>
            </c:dLbl>
            <c:dLbl>
              <c:idx val="1"/>
              <c:layout>
                <c:manualLayout>
                  <c:x val="1.3762357830271221E-2"/>
                  <c:y val="5.8715004374453192E-2"/>
                </c:manualLayout>
              </c:layout>
              <c:tx>
                <c:rich>
                  <a:bodyPr/>
                  <a:lstStyle/>
                  <a:p>
                    <a:fld id="{729724D6-03DA-4762-9AC0-54144E161FBB}" type="CATEGORYNAME">
                      <a:rPr lang="en-US"/>
                      <a:pPr/>
                      <a:t>[NOME DA CATEGORIA]</a:t>
                    </a:fld>
                    <a:fld id="{542B21B9-B865-4B4E-9892-B8700479832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305C2160-FF82-4DA9-B6FE-1587FD71C0F7}" type="PERCENTAGE">
                      <a:rPr lang="en-US" sz="1200" baseline="0">
                        <a:solidFill>
                          <a:srgbClr val="C00000"/>
                        </a:solidFill>
                      </a:rPr>
                      <a:pPr/>
                      <a:t>[PORCENTAGEM]</a:t>
                    </a:fld>
                    <a:endParaRPr lang="en-US" baseline="0"/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E6A-49E1-BD7F-3049010FF513}"/>
                </c:ext>
              </c:extLst>
            </c:dLbl>
            <c:dLbl>
              <c:idx val="2"/>
              <c:layout>
                <c:manualLayout>
                  <c:x val="-1.1271653543307092E-2"/>
                  <c:y val="9.7587489063867022E-2"/>
                </c:manualLayout>
              </c:layout>
              <c:tx>
                <c:rich>
                  <a:bodyPr/>
                  <a:lstStyle/>
                  <a:p>
                    <a:fld id="{FBB8F4BB-D9C5-4C00-9296-65073A116181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  <a:fld id="{9CAC1065-C65B-4F27-9E15-93CE278FD2A2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  <a:fld id="{E5A4D7F0-5E74-443C-9660-819C9CB0E4D5}" type="PERCENTAGE">
                      <a:rPr lang="en-US" sz="1200" baseline="0">
                        <a:solidFill>
                          <a:srgbClr val="C00000"/>
                        </a:solidFill>
                      </a:rPr>
                      <a:pPr/>
                      <a:t>[PORCENTAGEM]</a:t>
                    </a:fld>
                    <a:endParaRPr lang="en-US" baseline="0"/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E6A-49E1-BD7F-3049010FF513}"/>
                </c:ext>
              </c:extLst>
            </c:dLbl>
            <c:dLbl>
              <c:idx val="3"/>
              <c:layout>
                <c:manualLayout>
                  <c:x val="2.5974409448818888E-3"/>
                  <c:y val="7.6896325459317613E-2"/>
                </c:manualLayout>
              </c:layout>
              <c:tx>
                <c:rich>
                  <a:bodyPr/>
                  <a:lstStyle/>
                  <a:p>
                    <a:fld id="{24311E39-5836-4D09-BEC1-5FFC1D4EB9FB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</a:p>
                  <a:p>
                    <a:fld id="{5F7D55CF-F331-431B-8D8B-7921AB552E5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  <a:fld id="{11339240-9400-49B0-BE29-2998C844F421}" type="PERCENTAGE">
                      <a:rPr lang="en-US" baseline="0">
                        <a:solidFill>
                          <a:srgbClr val="C00000"/>
                        </a:solidFill>
                      </a:rPr>
                      <a:pPr/>
                      <a:t>[PORCENTAGEM]</a:t>
                    </a:fld>
                    <a:endParaRPr lang="en-US" baseline="0"/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E6A-49E1-BD7F-3049010FF5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'2019'!$I$10:$L$10</c:f>
              <c:strCache>
                <c:ptCount val="4"/>
                <c:pt idx="0">
                  <c:v>Dispensa de Licitação</c:v>
                </c:pt>
                <c:pt idx="1">
                  <c:v>Inexigibilidade</c:v>
                </c:pt>
                <c:pt idx="2">
                  <c:v>Não se Aplica</c:v>
                </c:pt>
                <c:pt idx="3">
                  <c:v>Pregão</c:v>
                </c:pt>
              </c:strCache>
            </c:strRef>
          </c:cat>
          <c:val>
            <c:numRef>
              <c:f>'2019'!$I$11:$L$11</c:f>
              <c:numCache>
                <c:formatCode>_-"R$"\ * #,##0.00_-;\-"R$"\ * #,##0.00_-;_-"R$"\ * "-"??_-;_-@_-</c:formatCode>
                <c:ptCount val="4"/>
                <c:pt idx="0">
                  <c:v>383683.13</c:v>
                </c:pt>
                <c:pt idx="1">
                  <c:v>16034.34</c:v>
                </c:pt>
                <c:pt idx="2">
                  <c:v>290964.45</c:v>
                </c:pt>
                <c:pt idx="3">
                  <c:v>966021.68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6A-49E1-BD7F-3049010FF513}"/>
            </c:ext>
          </c:extLst>
        </c:ser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7"/>
  <c:chart>
    <c:plotArea>
      <c:layout>
        <c:manualLayout>
          <c:layoutTarget val="inner"/>
          <c:xMode val="edge"/>
          <c:yMode val="edge"/>
          <c:x val="3.3931102362204729E-2"/>
          <c:y val="0.23379629629629642"/>
          <c:w val="0.45"/>
          <c:h val="0.75000000000000022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Material de Consumo
 R$ 41.261,40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11%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Serviços
 R$ 255.945,70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70%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2"/>
              <c:layout>
                <c:manualLayout>
                  <c:x val="4.7222222222222235E-2"/>
                  <c:y val="0.23855278506853311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 baseline="0"/>
                      <a:t>Extra Quadros
 R$ 59.707,18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16%</a:t>
                    </a:r>
                  </a:p>
                </c:rich>
              </c:tx>
              <c:spPr/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7847222222222223"/>
                      <c:h val="0.253472222222222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700-47A5-9FBB-AED8542068D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Obrigações Tributárias
 R$ 11.941,44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3%</a:t>
                    </a:r>
                  </a:p>
                </c:rich>
              </c:tx>
              <c:showVal val="1"/>
              <c:showCatName val="1"/>
              <c:showPercent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maio'!$I$13:$L$13</c:f>
              <c:strCache>
                <c:ptCount val="4"/>
                <c:pt idx="0">
                  <c:v>Material de Consumo</c:v>
                </c:pt>
                <c:pt idx="1">
                  <c:v>Serviços</c:v>
                </c:pt>
                <c:pt idx="2">
                  <c:v>Extra Quadros</c:v>
                </c:pt>
                <c:pt idx="3">
                  <c:v>Obrigações Tributárias</c:v>
                </c:pt>
              </c:strCache>
            </c:strRef>
          </c:cat>
          <c:val>
            <c:numRef>
              <c:f>'2020 - até 20 de maio'!$I$14:$L$14</c:f>
              <c:numCache>
                <c:formatCode>_-"R$"\ * #,##0.00_-;\-"R$"\ * #,##0.00_-;_-"R$"\ * "-"??_-;_-@_-</c:formatCode>
                <c:ptCount val="4"/>
                <c:pt idx="0">
                  <c:v>41261.4</c:v>
                </c:pt>
                <c:pt idx="1">
                  <c:v>255945.7</c:v>
                </c:pt>
                <c:pt idx="2">
                  <c:v>59707.18</c:v>
                </c:pt>
                <c:pt idx="3">
                  <c:v>11941.440000000002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00-47A5-9FBB-AED8542068D0}"/>
            </c:ext>
          </c:extLst>
        </c:ser>
        <c:firstSliceAng val="0"/>
      </c:pieChart>
    </c:plotArea>
    <c:legend>
      <c:legendPos val="r"/>
      <c:layout>
        <c:manualLayout>
          <c:xMode val="edge"/>
          <c:yMode val="edge"/>
          <c:x val="0.71953805774278223"/>
          <c:y val="0.30264654418197728"/>
          <c:w val="0.26379527559055116"/>
          <c:h val="0.59841061533974893"/>
        </c:manualLayout>
      </c:layout>
      <c:txPr>
        <a:bodyPr/>
        <a:lstStyle/>
        <a:p>
          <a:pPr>
            <a:defRPr sz="1200" b="1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autoTitleDeleted val="1"/>
    <c:plotArea>
      <c:layout>
        <c:manualLayout>
          <c:layoutTarget val="inner"/>
          <c:xMode val="edge"/>
          <c:yMode val="edge"/>
          <c:x val="0.2597222222222223"/>
          <c:y val="0.12731481481481483"/>
          <c:w val="0.49166666666666686"/>
          <c:h val="0.81944444444444464"/>
        </c:manualLayout>
      </c:layout>
      <c:doughnutChart>
        <c:varyColors val="1"/>
        <c:ser>
          <c:idx val="0"/>
          <c:order val="0"/>
          <c:explosion val="5"/>
          <c:dPt>
            <c:idx val="0"/>
            <c:explosion val="0"/>
          </c:dPt>
          <c:dLbls>
            <c:dLbl>
              <c:idx val="0"/>
              <c:layout>
                <c:manualLayout>
                  <c:x val="2.3611111111111114E-2"/>
                  <c:y val="-0.1157407407407407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Dispensa
 R$ 157.420,70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61%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477777777777778"/>
                      <c:h val="0.173611111111111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D44-4FD9-83DB-ABDEDD4246F0}"/>
                </c:ext>
              </c:extLst>
            </c:dLbl>
            <c:dLbl>
              <c:idx val="1"/>
              <c:layout>
                <c:manualLayout>
                  <c:x val="1.3888888888888892E-2"/>
                  <c:y val="-4.6296296296295452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Não se Aplica
 R$ 31.710,00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12%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D44-4FD9-83DB-ABDEDD4246F0}"/>
                </c:ext>
              </c:extLst>
            </c:dLbl>
            <c:dLbl>
              <c:idx val="2"/>
              <c:layout>
                <c:manualLayout>
                  <c:x val="-1.3888888888888892E-2"/>
                  <c:y val="5.555555555555559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Pregão
 R$ 69.615,00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27%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D44-4FD9-83DB-ABDEDD424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maio'!$L$17:$L$19</c:f>
              <c:strCache>
                <c:ptCount val="3"/>
                <c:pt idx="0">
                  <c:v>Dispensa</c:v>
                </c:pt>
                <c:pt idx="1">
                  <c:v>Não se Aplica</c:v>
                </c:pt>
                <c:pt idx="2">
                  <c:v>Pregão</c:v>
                </c:pt>
              </c:strCache>
            </c:strRef>
          </c:cat>
          <c:val>
            <c:numRef>
              <c:f>'2020 - até 20 de maio'!$M$17:$M$19</c:f>
              <c:numCache>
                <c:formatCode>_-"R$"\ * #,##0.00_-;\-"R$"\ * #,##0.00_-;_-"R$"\ * "-"??_-;_-@_-</c:formatCode>
                <c:ptCount val="3"/>
                <c:pt idx="0">
                  <c:v>157420.70000000001</c:v>
                </c:pt>
                <c:pt idx="1">
                  <c:v>31710</c:v>
                </c:pt>
                <c:pt idx="2">
                  <c:v>69615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44-4FD9-83DB-ABDEDD4246F0}"/>
            </c:ext>
          </c:extLst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plotArea>
      <c:layout>
        <c:manualLayout>
          <c:layoutTarget val="inner"/>
          <c:xMode val="edge"/>
          <c:yMode val="edge"/>
          <c:x val="0.11866732283464565"/>
          <c:y val="0.19675925925925927"/>
          <c:w val="0.46388888888888913"/>
          <c:h val="0.77314814814814836"/>
        </c:manualLayout>
      </c:layout>
      <c:pieChart>
        <c:varyColors val="1"/>
        <c:ser>
          <c:idx val="0"/>
          <c:order val="0"/>
          <c:explosion val="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Dispensa
 R$ 2.800,00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2%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Não se Aplica
 R$ 103.358,62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71%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2"/>
              <c:layout>
                <c:manualLayout>
                  <c:x val="0.11388888888888886"/>
                  <c:y val="0.1805610825592910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Pregão
 R$ 38.461,40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27%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111111111111111"/>
                      <c:h val="0.189620758483033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6FC-46DE-A7D2-C099FE6B0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maio'!$I$24:$I$26</c:f>
              <c:strCache>
                <c:ptCount val="3"/>
                <c:pt idx="0">
                  <c:v>Dispensa</c:v>
                </c:pt>
                <c:pt idx="1">
                  <c:v>Não se Aplica</c:v>
                </c:pt>
                <c:pt idx="2">
                  <c:v>Pregão</c:v>
                </c:pt>
              </c:strCache>
            </c:strRef>
          </c:cat>
          <c:val>
            <c:numRef>
              <c:f>'2020 - até 20 de maio'!$J$24:$J$26</c:f>
              <c:numCache>
                <c:formatCode>_-"R$"\ * #,##0.00_-;\-"R$"\ * #,##0.00_-;_-"R$"\ * "-"??_-;_-@_-</c:formatCode>
                <c:ptCount val="3"/>
                <c:pt idx="0">
                  <c:v>2800</c:v>
                </c:pt>
                <c:pt idx="1">
                  <c:v>103358.62</c:v>
                </c:pt>
                <c:pt idx="2">
                  <c:v>38461.4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C-46DE-A7D2-C099FE6B01DD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sz="11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7.7344706911636101E-3"/>
                  <c:y val="2.031118864632940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Dispensa
 R$ 154.620,70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69%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26-4C46-8999-228BF4BE8D6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Não se Aplica
0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2"/>
              <c:layout>
                <c:manualLayout>
                  <c:x val="2.7777777777777796E-3"/>
                  <c:y val="-4.670281484275545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Pregão
 R$ 69.615,00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31%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1458333333333333"/>
                      <c:h val="0.1247504990019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126-4C46-8999-228BF4BE8D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maio'!$L$24:$L$26</c:f>
              <c:strCache>
                <c:ptCount val="3"/>
                <c:pt idx="0">
                  <c:v>Dispensa</c:v>
                </c:pt>
                <c:pt idx="1">
                  <c:v>Não se Aplica</c:v>
                </c:pt>
                <c:pt idx="2">
                  <c:v>Pregão</c:v>
                </c:pt>
              </c:strCache>
            </c:strRef>
          </c:cat>
          <c:val>
            <c:numRef>
              <c:f>'2020 - até 20 de maio'!$M$24:$M$26</c:f>
              <c:numCache>
                <c:formatCode>General</c:formatCode>
                <c:ptCount val="3"/>
                <c:pt idx="0" formatCode="_-&quot;R$&quot;\ * #,##0.00_-;\-&quot;R$&quot;\ * #,##0.00_-;_-&quot;R$&quot;\ * &quot;-&quot;??_-;_-@_-">
                  <c:v>154620.70000000001</c:v>
                </c:pt>
                <c:pt idx="2" formatCode="_-&quot;R$&quot;\ * #,##0.00_-;\-&quot;R$&quot;\ * #,##0.00_-;_-&quot;R$&quot;\ * &quot;-&quot;??_-;_-@_-">
                  <c:v>69615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26-4C46-8999-228BF4BE8D6D}"/>
            </c:ext>
          </c:extLst>
        </c:ser>
        <c:firstSliceAng val="0"/>
      </c:pieChart>
    </c:plotArea>
    <c:legend>
      <c:legendPos val="r"/>
      <c:layout/>
      <c:txPr>
        <a:bodyPr/>
        <a:lstStyle/>
        <a:p>
          <a:pPr>
            <a:defRPr sz="11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plotArea>
      <c:layout>
        <c:manualLayout>
          <c:layoutTarget val="inner"/>
          <c:xMode val="edge"/>
          <c:yMode val="edge"/>
          <c:x val="6.9274934383202119E-2"/>
          <c:y val="0.18750000000000006"/>
          <c:w val="0.46388888888888913"/>
          <c:h val="0.77314814814814836"/>
        </c:manualLayout>
      </c:layout>
      <c:doughnutChart>
        <c:varyColors val="1"/>
        <c:ser>
          <c:idx val="0"/>
          <c:order val="0"/>
          <c:explosion val="3"/>
          <c:dPt>
            <c:idx val="1"/>
            <c:explosion val="4"/>
            <c:extLst xmlns:c16r2="http://schemas.microsoft.com/office/drawing/2015/06/chart">
              <c:ext xmlns:c16="http://schemas.microsoft.com/office/drawing/2014/chart" uri="{C3380CC4-5D6E-409C-BE32-E72D297353CC}">
                <c16:uniqueId val="{00000000-4580-45A6-BE1A-C7A3941CE44D}"/>
              </c:ext>
            </c:extLst>
          </c:dPt>
          <c:dLbls>
            <c:dLbl>
              <c:idx val="0"/>
              <c:layout>
                <c:manualLayout>
                  <c:x val="5.5555555555555558E-3"/>
                  <c:y val="-0.1157407407407407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Dispensa
 R$ 2.800,00 
</a:t>
                    </a:r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7%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layout>
                <c:manualLayout>
                  <c:x val="0.18055555555555555"/>
                  <c:y val="-8.79629629629629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Não se Aplica
 R$ 38.461,60 
</a:t>
                    </a:r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93%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2"/>
              <c:layout>
                <c:manualLayout>
                  <c:x val="-0.2"/>
                  <c:y val="-0.143518518518518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Pregão
0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0%</a:t>
                    </a:r>
                  </a:p>
                </c:rich>
              </c:tx>
              <c:showVal val="1"/>
              <c:showCatName val="1"/>
              <c:showPercent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maio'!$I$17:$I$19</c:f>
              <c:strCache>
                <c:ptCount val="3"/>
                <c:pt idx="0">
                  <c:v>Dispensa</c:v>
                </c:pt>
                <c:pt idx="1">
                  <c:v>Não se Aplica</c:v>
                </c:pt>
                <c:pt idx="2">
                  <c:v>Pregão</c:v>
                </c:pt>
              </c:strCache>
            </c:strRef>
          </c:cat>
          <c:val>
            <c:numRef>
              <c:f>'2020 - até 20 de maio'!$J$17:$J$19</c:f>
              <c:numCache>
                <c:formatCode>_-"R$"\ * #,##0.00_-;\-"R$"\ * #,##0.00_-;_-"R$"\ * "-"??_-;_-@_-</c:formatCode>
                <c:ptCount val="3"/>
                <c:pt idx="0">
                  <c:v>2800</c:v>
                </c:pt>
                <c:pt idx="1">
                  <c:v>38461.599999999999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80-45A6-BE1A-C7A3941CE44D}"/>
            </c:ext>
          </c:extLst>
        </c:ser>
        <c:firstSliceAng val="0"/>
        <c:holeSize val="50"/>
      </c:doughnutChart>
    </c:plotArea>
    <c:legend>
      <c:legendPos val="r"/>
      <c:txPr>
        <a:bodyPr/>
        <a:lstStyle/>
        <a:p>
          <a:pPr>
            <a:defRPr sz="11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PREGÃO</a:t>
            </a:r>
            <a:endParaRPr lang="pt-BR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explosion val="3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0E-4B78-8B42-F70C32BEDA71}"/>
              </c:ext>
            </c:extLst>
          </c:dPt>
          <c:dPt>
            <c:idx val="1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A0E-4B78-8B42-F70C32BEDA71}"/>
              </c:ext>
            </c:extLst>
          </c:dPt>
          <c:dLbls>
            <c:dLbl>
              <c:idx val="0"/>
              <c:layout>
                <c:manualLayout>
                  <c:x val="4.3079615048118983E-2"/>
                  <c:y val="-2.595399533391659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Material de Consumo
 R$ 38.461,40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36%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A0E-4B78-8B42-F70C32BEDA71}"/>
                </c:ext>
              </c:extLst>
            </c:dLbl>
            <c:dLbl>
              <c:idx val="1"/>
              <c:layout>
                <c:manualLayout>
                  <c:x val="-5.6921041119860002E-2"/>
                  <c:y val="-5.071704578594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/>
                      <a:t>Serviço
 R$ 69.615,00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64%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4583333333333332"/>
                      <c:h val="0.2164351851851851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A0E-4B78-8B42-F70C32BED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maio'!$I$33:$I$34</c:f>
              <c:strCache>
                <c:ptCount val="2"/>
                <c:pt idx="0">
                  <c:v>Material de Consumo</c:v>
                </c:pt>
                <c:pt idx="1">
                  <c:v>Serviço</c:v>
                </c:pt>
              </c:strCache>
            </c:strRef>
          </c:cat>
          <c:val>
            <c:numRef>
              <c:f>'2020 - até 20 de maio'!$J$33:$J$34</c:f>
              <c:numCache>
                <c:formatCode>_-"R$"\ * #,##0.00_-;\-"R$"\ * #,##0.00_-;_-"R$"\ * "-"??_-;_-@_-</c:formatCode>
                <c:ptCount val="2"/>
                <c:pt idx="0">
                  <c:v>38461.4</c:v>
                </c:pt>
                <c:pt idx="1">
                  <c:v>69615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0E-4B78-8B42-F70C32BEDA71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8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b="1">
                <a:latin typeface="Times New Roman" panose="02020603050405020304" pitchFamily="18" charset="0"/>
                <a:cs typeface="Times New Roman" panose="02020603050405020304" pitchFamily="18" charset="0"/>
              </a:rPr>
              <a:t>DISPENSA DE LICITAÇÃO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BA-4F26-ADCE-D3978D3DEE47}"/>
              </c:ext>
            </c:extLst>
          </c:dPt>
          <c:dPt>
            <c:idx val="1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BA-4F26-ADCE-D3978D3DEE47}"/>
              </c:ext>
            </c:extLst>
          </c:dPt>
          <c:dLbls>
            <c:dLbl>
              <c:idx val="0"/>
              <c:layout>
                <c:manualLayout>
                  <c:x val="-2.4583114610673737E-2"/>
                  <c:y val="0.189403980752406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/>
                      <a:t>Material de Consumo
 R$ 2.800,00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Val val="1"/>
              <c:showCatName val="1"/>
              <c:showPercent val="1"/>
            </c:dLbl>
            <c:dLbl>
              <c:idx val="1"/>
              <c:layout>
                <c:manualLayout>
                  <c:x val="4.1507217847769E-2"/>
                  <c:y val="-0.280261009040536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Serviços
 R$ 157.420,70 
</a:t>
                    </a:r>
                    <a:r>
                      <a:rPr lang="en-US" sz="1200">
                        <a:solidFill>
                          <a:srgbClr val="C00000"/>
                        </a:solidFill>
                      </a:rPr>
                      <a:t>98%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BA-4F26-ADCE-D3978D3DE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ctr"/>
            <c:showVal val="1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maio'!$I$29:$I$30</c:f>
              <c:strCache>
                <c:ptCount val="2"/>
                <c:pt idx="0">
                  <c:v>Material de Consumo</c:v>
                </c:pt>
                <c:pt idx="1">
                  <c:v>Serviços</c:v>
                </c:pt>
              </c:strCache>
            </c:strRef>
          </c:cat>
          <c:val>
            <c:numRef>
              <c:f>'2020 - até 20 de maio'!$J$29:$J$30</c:f>
              <c:numCache>
                <c:formatCode>_-"R$"\ * #,##0.00_-;\-"R$"\ * #,##0.00_-;_-"R$"\ * "-"??_-;_-@_-</c:formatCode>
                <c:ptCount val="2"/>
                <c:pt idx="0">
                  <c:v>2800</c:v>
                </c:pt>
                <c:pt idx="1">
                  <c:v>157420.70000000001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BA-4F26-ADCE-D3978D3DEE47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>
                <a:latin typeface="Times New Roman" panose="02020603050405020304" pitchFamily="18" charset="0"/>
                <a:cs typeface="Times New Roman" panose="02020603050405020304" pitchFamily="18" charset="0"/>
              </a:rPr>
              <a:t>Não</a:t>
            </a:r>
            <a:r>
              <a:rPr lang="pt-BR" sz="16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se Aplica</a:t>
            </a:r>
            <a:endParaRPr lang="pt-BR" sz="16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explosion val="6"/>
            <c:spPr>
              <a:solidFill>
                <a:schemeClr val="accent2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43F-434B-ADAA-2667101350C6}"/>
              </c:ext>
            </c:extLst>
          </c:dPt>
          <c:dPt>
            <c:idx val="1"/>
            <c:explosion val="4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3F-434B-ADAA-2667101350C6}"/>
              </c:ext>
            </c:extLst>
          </c:dPt>
          <c:dPt>
            <c:idx val="2"/>
            <c:spPr>
              <a:solidFill>
                <a:schemeClr val="accent2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43F-434B-ADAA-2667101350C6}"/>
              </c:ext>
            </c:extLst>
          </c:dPt>
          <c:dLbls>
            <c:dLbl>
              <c:idx val="0"/>
              <c:layout>
                <c:manualLayout>
                  <c:x val="3.0833989501312352E-2"/>
                  <c:y val="0.1108333333333333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Pagamento Extraquadros
 R$ 59.707,18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58%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43F-434B-ADAA-2667101350C6}"/>
                </c:ext>
              </c:extLst>
            </c:dLbl>
            <c:dLbl>
              <c:idx val="1"/>
              <c:layout>
                <c:manualLayout>
                  <c:x val="-6.3057742782152218E-3"/>
                  <c:y val="2.888925342665501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Serviços
 R$ 31.710,00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31%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3F-434B-ADAA-2667101350C6}"/>
                </c:ext>
              </c:extLst>
            </c:dLbl>
            <c:dLbl>
              <c:idx val="2"/>
              <c:layout>
                <c:manualLayout>
                  <c:x val="-0.11204035433070862"/>
                  <c:y val="2.430555555555555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Obrigações Trbutárias
 R$ 11.941,44 
</a:t>
                    </a:r>
                    <a:r>
                      <a:rPr lang="en-US" sz="1200" baseline="0">
                        <a:solidFill>
                          <a:srgbClr val="C00000"/>
                        </a:solidFill>
                      </a:rPr>
                      <a:t>11%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43F-434B-ADAA-2667101350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Val val="1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'2020 - até 20 de maio'!$L$29:$L$31</c:f>
              <c:strCache>
                <c:ptCount val="3"/>
                <c:pt idx="0">
                  <c:v>Pagamento Extraquadros</c:v>
                </c:pt>
                <c:pt idx="1">
                  <c:v>Serviços</c:v>
                </c:pt>
                <c:pt idx="2">
                  <c:v>Obrigações Trbutárias</c:v>
                </c:pt>
              </c:strCache>
            </c:strRef>
          </c:cat>
          <c:val>
            <c:numRef>
              <c:f>'2020 - até 20 de maio'!$M$29:$M$31</c:f>
              <c:numCache>
                <c:formatCode>_-"R$"\ * #,##0.00_-;\-"R$"\ * #,##0.00_-;_-"R$"\ * "-"??_-;_-@_-</c:formatCode>
                <c:ptCount val="3"/>
                <c:pt idx="0">
                  <c:v>59707.18</c:v>
                </c:pt>
                <c:pt idx="1">
                  <c:v>31710</c:v>
                </c:pt>
                <c:pt idx="2">
                  <c:v>11941.44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F-434B-ADAA-2667101350C6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1</xdr:row>
      <xdr:rowOff>47625</xdr:rowOff>
    </xdr:from>
    <xdr:to>
      <xdr:col>21</xdr:col>
      <xdr:colOff>66675</xdr:colOff>
      <xdr:row>14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371475</xdr:colOff>
      <xdr:row>1</xdr:row>
      <xdr:rowOff>123825</xdr:rowOff>
    </xdr:from>
    <xdr:to>
      <xdr:col>19</xdr:col>
      <xdr:colOff>57150</xdr:colOff>
      <xdr:row>3</xdr:row>
      <xdr:rowOff>85725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5925800" y="409575"/>
          <a:ext cx="2124075" cy="3143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pt-BR" sz="1100" b="1">
              <a:latin typeface="Times New Roman" pitchFamily="18" charset="0"/>
              <a:cs typeface="Times New Roman" pitchFamily="18" charset="0"/>
            </a:rPr>
            <a:t>MODALIDADE</a:t>
          </a:r>
          <a:r>
            <a:rPr lang="pt-BR" sz="1100" b="1" baseline="0">
              <a:latin typeface="Times New Roman" pitchFamily="18" charset="0"/>
              <a:cs typeface="Times New Roman" pitchFamily="18" charset="0"/>
            </a:rPr>
            <a:t> DE LICITAÇÃO</a:t>
          </a:r>
          <a:endParaRPr lang="pt-BR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13</xdr:col>
      <xdr:colOff>381000</xdr:colOff>
      <xdr:row>14</xdr:row>
      <xdr:rowOff>142875</xdr:rowOff>
    </xdr:from>
    <xdr:to>
      <xdr:col>21</xdr:col>
      <xdr:colOff>76200</xdr:colOff>
      <xdr:row>25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190500</xdr:colOff>
      <xdr:row>1</xdr:row>
      <xdr:rowOff>38100</xdr:rowOff>
    </xdr:from>
    <xdr:to>
      <xdr:col>28</xdr:col>
      <xdr:colOff>495300</xdr:colOff>
      <xdr:row>14</xdr:row>
      <xdr:rowOff>19050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561976</xdr:colOff>
      <xdr:row>1</xdr:row>
      <xdr:rowOff>76201</xdr:rowOff>
    </xdr:from>
    <xdr:to>
      <xdr:col>26</xdr:col>
      <xdr:colOff>114300</xdr:colOff>
      <xdr:row>3</xdr:row>
      <xdr:rowOff>9525</xdr:rowOff>
    </xdr:to>
    <xdr:sp macro="" textlink="">
      <xdr:nvSpPr>
        <xdr:cNvPr id="11" name="Retâ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21450301" y="361951"/>
          <a:ext cx="1381124" cy="2857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pt-BR" sz="1100" b="1">
              <a:latin typeface="Times New Roman" pitchFamily="18" charset="0"/>
              <a:cs typeface="Times New Roman" pitchFamily="18" charset="0"/>
            </a:rPr>
            <a:t>SERVIÇOS</a:t>
          </a:r>
        </a:p>
      </xdr:txBody>
    </xdr:sp>
    <xdr:clientData/>
  </xdr:twoCellAnchor>
  <xdr:twoCellAnchor>
    <xdr:from>
      <xdr:col>21</xdr:col>
      <xdr:colOff>190500</xdr:colOff>
      <xdr:row>26</xdr:row>
      <xdr:rowOff>28575</xdr:rowOff>
    </xdr:from>
    <xdr:to>
      <xdr:col>28</xdr:col>
      <xdr:colOff>495300</xdr:colOff>
      <xdr:row>37</xdr:row>
      <xdr:rowOff>152400</xdr:rowOff>
    </xdr:to>
    <xdr:graphicFrame macro="">
      <xdr:nvGraphicFramePr>
        <xdr:cNvPr id="20" name="Gráfico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371475</xdr:colOff>
      <xdr:row>26</xdr:row>
      <xdr:rowOff>47625</xdr:rowOff>
    </xdr:from>
    <xdr:to>
      <xdr:col>21</xdr:col>
      <xdr:colOff>66675</xdr:colOff>
      <xdr:row>37</xdr:row>
      <xdr:rowOff>171450</xdr:rowOff>
    </xdr:to>
    <xdr:graphicFrame macro="">
      <xdr:nvGraphicFramePr>
        <xdr:cNvPr id="22" name="Gráfico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200025</xdr:colOff>
      <xdr:row>14</xdr:row>
      <xdr:rowOff>152400</xdr:rowOff>
    </xdr:from>
    <xdr:to>
      <xdr:col>28</xdr:col>
      <xdr:colOff>504825</xdr:colOff>
      <xdr:row>25</xdr:row>
      <xdr:rowOff>171450</xdr:rowOff>
    </xdr:to>
    <xdr:graphicFrame macro="">
      <xdr:nvGraphicFramePr>
        <xdr:cNvPr id="23" name="Gráfico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581025</xdr:colOff>
      <xdr:row>34</xdr:row>
      <xdr:rowOff>233362</xdr:rowOff>
    </xdr:from>
    <xdr:to>
      <xdr:col>12</xdr:col>
      <xdr:colOff>533400</xdr:colOff>
      <xdr:row>47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F875819-F5AC-4D31-B1BD-DA54969F6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361950</xdr:colOff>
      <xdr:row>37</xdr:row>
      <xdr:rowOff>338137</xdr:rowOff>
    </xdr:from>
    <xdr:to>
      <xdr:col>21</xdr:col>
      <xdr:colOff>57150</xdr:colOff>
      <xdr:row>52</xdr:row>
      <xdr:rowOff>138112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BB703522-3748-44A7-A826-657DD08BA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209550</xdr:colOff>
      <xdr:row>37</xdr:row>
      <xdr:rowOff>338137</xdr:rowOff>
    </xdr:from>
    <xdr:to>
      <xdr:col>28</xdr:col>
      <xdr:colOff>514350</xdr:colOff>
      <xdr:row>52</xdr:row>
      <xdr:rowOff>138112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3C543791-24A8-4E22-8C82-D5A789471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0.55625</cdr:x>
      <cdr:y>0.01042</cdr:y>
    </cdr:from>
    <cdr:to>
      <cdr:x>0.975</cdr:x>
      <cdr:y>0.11458</cdr:y>
    </cdr:to>
    <cdr:sp macro="" textlink="">
      <cdr:nvSpPr>
        <cdr:cNvPr id="2" name="Retângulo 1"/>
        <cdr:cNvSpPr/>
      </cdr:nvSpPr>
      <cdr:spPr>
        <a:xfrm xmlns:a="http://schemas.openxmlformats.org/drawingml/2006/main">
          <a:off x="2543175" y="28575"/>
          <a:ext cx="1914525" cy="2857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r>
            <a:rPr lang="pt-BR" sz="1100" b="1">
              <a:latin typeface="Times New Roman" pitchFamily="18" charset="0"/>
              <a:cs typeface="Times New Roman" pitchFamily="18" charset="0"/>
            </a:rPr>
            <a:t>NATUREZA</a:t>
          </a:r>
          <a:r>
            <a:rPr lang="pt-BR" sz="1100" b="1" baseline="0">
              <a:latin typeface="Times New Roman" pitchFamily="18" charset="0"/>
              <a:cs typeface="Times New Roman" pitchFamily="18" charset="0"/>
            </a:rPr>
            <a:t> DE DESPESA</a:t>
          </a:r>
          <a:endParaRPr lang="pt-BR" sz="11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0.51458</cdr:x>
      <cdr:y>0.02778</cdr:y>
    </cdr:from>
    <cdr:to>
      <cdr:x>0.98333</cdr:x>
      <cdr:y>0.13194</cdr:y>
    </cdr:to>
    <cdr:sp macro="" textlink="">
      <cdr:nvSpPr>
        <cdr:cNvPr id="2" name="Retângulo 1"/>
        <cdr:cNvSpPr/>
      </cdr:nvSpPr>
      <cdr:spPr>
        <a:xfrm xmlns:a="http://schemas.openxmlformats.org/drawingml/2006/main">
          <a:off x="2352675" y="76200"/>
          <a:ext cx="2143125" cy="2857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pt-BR" sz="1200" b="1">
              <a:latin typeface="Times New Roman" pitchFamily="18" charset="0"/>
              <a:cs typeface="Times New Roman" pitchFamily="18" charset="0"/>
            </a:rPr>
            <a:t>EMPENHO ORDINÁRIO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0.49583</cdr:x>
      <cdr:y>0.02083</cdr:y>
    </cdr:from>
    <cdr:to>
      <cdr:x>0.98333</cdr:x>
      <cdr:y>0.10764</cdr:y>
    </cdr:to>
    <cdr:sp macro="" textlink="">
      <cdr:nvSpPr>
        <cdr:cNvPr id="2" name="Retângulo 1"/>
        <cdr:cNvSpPr/>
      </cdr:nvSpPr>
      <cdr:spPr>
        <a:xfrm xmlns:a="http://schemas.openxmlformats.org/drawingml/2006/main">
          <a:off x="2266951" y="57150"/>
          <a:ext cx="2228850" cy="23812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pt-BR" sz="1100" b="1">
              <a:latin typeface="Times New Roman" pitchFamily="18" charset="0"/>
              <a:cs typeface="Times New Roman" pitchFamily="18" charset="0"/>
            </a:rPr>
            <a:t>EMPENHO</a:t>
          </a:r>
          <a:r>
            <a:rPr lang="pt-BR" sz="1100" b="1" baseline="0">
              <a:latin typeface="Times New Roman" pitchFamily="18" charset="0"/>
              <a:cs typeface="Times New Roman" pitchFamily="18" charset="0"/>
            </a:rPr>
            <a:t> POR ESTIMATIVA</a:t>
          </a:r>
        </a:p>
        <a:p xmlns:a="http://schemas.openxmlformats.org/drawingml/2006/main">
          <a:endParaRPr lang="pt-BR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0.56875</cdr:x>
      <cdr:y>0.02778</cdr:y>
    </cdr:from>
    <cdr:to>
      <cdr:x>0.98125</cdr:x>
      <cdr:y>0.15972</cdr:y>
    </cdr:to>
    <cdr:sp macro="" textlink="">
      <cdr:nvSpPr>
        <cdr:cNvPr id="2" name="Retângulo 1"/>
        <cdr:cNvSpPr/>
      </cdr:nvSpPr>
      <cdr:spPr>
        <a:xfrm xmlns:a="http://schemas.openxmlformats.org/drawingml/2006/main">
          <a:off x="2600325" y="76200"/>
          <a:ext cx="1885950" cy="3619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/>
        <a:p xmlns:a="http://schemas.openxmlformats.org/drawingml/2006/main">
          <a:pPr algn="ctr"/>
          <a:r>
            <a:rPr lang="pt-BR" sz="1200" b="1">
              <a:latin typeface="Times New Roman" pitchFamily="18" charset="0"/>
              <a:cs typeface="Times New Roman" pitchFamily="18" charset="0"/>
            </a:rPr>
            <a:t>MATERIAL DE CONSUMO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11</xdr:row>
      <xdr:rowOff>147637</xdr:rowOff>
    </xdr:from>
    <xdr:to>
      <xdr:col>12</xdr:col>
      <xdr:colOff>66675</xdr:colOff>
      <xdr:row>20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B3FC115-0F0E-4892-9604-E34F89B05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43"/>
  <sheetViews>
    <sheetView showGridLines="0" tabSelected="1" topLeftCell="E10" workbookViewId="0">
      <selection activeCell="M56" sqref="M56"/>
    </sheetView>
  </sheetViews>
  <sheetFormatPr defaultRowHeight="12.75"/>
  <cols>
    <col min="1" max="1" width="17.5703125" style="11" customWidth="1"/>
    <col min="2" max="2" width="18.28515625" style="11" customWidth="1"/>
    <col min="3" max="3" width="14.140625" style="11" customWidth="1"/>
    <col min="4" max="4" width="9.140625" style="11"/>
    <col min="5" max="5" width="17.28515625" style="11" customWidth="1"/>
    <col min="6" max="6" width="43.5703125" style="11" customWidth="1"/>
    <col min="7" max="7" width="16.5703125" style="5" customWidth="1"/>
    <col min="9" max="9" width="16.42578125" customWidth="1"/>
    <col min="10" max="11" width="14.28515625" bestFit="1" customWidth="1"/>
    <col min="12" max="12" width="15.140625" customWidth="1"/>
    <col min="13" max="13" width="16" customWidth="1"/>
  </cols>
  <sheetData>
    <row r="1" spans="1:13" ht="22.5">
      <c r="A1" s="10"/>
    </row>
    <row r="3" spans="1:13" ht="15">
      <c r="A3" s="12"/>
      <c r="F3" s="36"/>
    </row>
    <row r="4" spans="1:13">
      <c r="A4" s="12"/>
    </row>
    <row r="6" spans="1:13" ht="10.5" customHeight="1">
      <c r="A6" s="73"/>
      <c r="B6" s="73"/>
      <c r="C6" s="73"/>
      <c r="D6" s="73"/>
      <c r="E6" s="73"/>
      <c r="F6" s="73"/>
      <c r="G6" s="73"/>
    </row>
    <row r="7" spans="1:13" ht="10.5" customHeight="1">
      <c r="A7" s="74"/>
      <c r="B7" s="74"/>
      <c r="C7" s="74"/>
      <c r="D7" s="74"/>
      <c r="E7" s="74"/>
      <c r="F7" s="74"/>
      <c r="G7" s="74"/>
    </row>
    <row r="8" spans="1:13">
      <c r="I8" s="52" t="s">
        <v>710</v>
      </c>
      <c r="J8" s="53"/>
      <c r="K8" s="54"/>
    </row>
    <row r="9" spans="1:13" ht="21">
      <c r="A9" s="8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6" t="s">
        <v>6</v>
      </c>
      <c r="I9" s="31" t="s">
        <v>706</v>
      </c>
      <c r="J9" s="31" t="s">
        <v>708</v>
      </c>
      <c r="K9" s="31" t="s">
        <v>707</v>
      </c>
    </row>
    <row r="10" spans="1:13" ht="31.5">
      <c r="A10" s="65" t="s">
        <v>7</v>
      </c>
      <c r="B10" s="65" t="s">
        <v>8</v>
      </c>
      <c r="C10" s="65" t="s">
        <v>9</v>
      </c>
      <c r="D10" s="13">
        <v>800001</v>
      </c>
      <c r="E10" s="13" t="s">
        <v>10</v>
      </c>
      <c r="F10" s="13" t="s">
        <v>11</v>
      </c>
      <c r="G10" s="7" t="s">
        <v>12</v>
      </c>
      <c r="I10" s="30">
        <v>157420.70000000001</v>
      </c>
      <c r="J10" s="30">
        <v>103358.62</v>
      </c>
      <c r="K10" s="30">
        <v>108076.4</v>
      </c>
    </row>
    <row r="11" spans="1:13" ht="21">
      <c r="A11" s="65"/>
      <c r="B11" s="65"/>
      <c r="C11" s="65"/>
      <c r="D11" s="13">
        <v>800003</v>
      </c>
      <c r="E11" s="13" t="s">
        <v>13</v>
      </c>
      <c r="F11" s="13" t="s">
        <v>14</v>
      </c>
      <c r="G11" s="7" t="s">
        <v>15</v>
      </c>
    </row>
    <row r="12" spans="1:13">
      <c r="A12" s="65"/>
      <c r="B12" s="49" t="s">
        <v>682</v>
      </c>
      <c r="C12" s="50"/>
      <c r="D12" s="50"/>
      <c r="E12" s="50"/>
      <c r="F12" s="51"/>
      <c r="G12" s="15" t="s">
        <v>15</v>
      </c>
      <c r="I12" s="55" t="s">
        <v>711</v>
      </c>
      <c r="J12" s="56"/>
      <c r="K12" s="56"/>
      <c r="L12" s="57"/>
    </row>
    <row r="13" spans="1:13" ht="31.5">
      <c r="A13" s="65"/>
      <c r="B13" s="13" t="s">
        <v>16</v>
      </c>
      <c r="C13" s="13" t="s">
        <v>17</v>
      </c>
      <c r="D13" s="13">
        <v>800008</v>
      </c>
      <c r="E13" s="13" t="s">
        <v>13</v>
      </c>
      <c r="F13" s="13" t="s">
        <v>18</v>
      </c>
      <c r="G13" s="7" t="s">
        <v>19</v>
      </c>
      <c r="I13" s="32" t="s">
        <v>682</v>
      </c>
      <c r="J13" s="32" t="s">
        <v>685</v>
      </c>
      <c r="K13" s="32" t="s">
        <v>709</v>
      </c>
      <c r="L13" s="33" t="s">
        <v>686</v>
      </c>
    </row>
    <row r="14" spans="1:13">
      <c r="A14" s="50" t="s">
        <v>681</v>
      </c>
      <c r="B14" s="50"/>
      <c r="C14" s="50"/>
      <c r="D14" s="50"/>
      <c r="E14" s="50"/>
      <c r="F14" s="51"/>
      <c r="G14" s="15" t="s">
        <v>19</v>
      </c>
      <c r="I14" s="30">
        <f>G12+G39</f>
        <v>41261.4</v>
      </c>
      <c r="J14" s="30">
        <f>G14+G28+G41</f>
        <v>255945.7</v>
      </c>
      <c r="K14" s="30">
        <f>G20</f>
        <v>59707.18</v>
      </c>
      <c r="L14" s="30">
        <f>G33</f>
        <v>11941.440000000002</v>
      </c>
    </row>
    <row r="15" spans="1:13">
      <c r="A15" s="67" t="s">
        <v>683</v>
      </c>
      <c r="B15" s="68"/>
      <c r="C15" s="68"/>
      <c r="D15" s="68"/>
      <c r="E15" s="68"/>
      <c r="F15" s="69"/>
      <c r="G15" s="16">
        <f>SUM(G12+G14)</f>
        <v>157420.70000000001</v>
      </c>
    </row>
    <row r="16" spans="1:13" ht="21">
      <c r="A16" s="65" t="s">
        <v>20</v>
      </c>
      <c r="B16" s="65" t="s">
        <v>21</v>
      </c>
      <c r="C16" s="65" t="s">
        <v>9</v>
      </c>
      <c r="D16" s="13">
        <v>1</v>
      </c>
      <c r="E16" s="13" t="s">
        <v>13</v>
      </c>
      <c r="F16" s="13" t="s">
        <v>22</v>
      </c>
      <c r="G16" s="7" t="s">
        <v>23</v>
      </c>
      <c r="I16" s="61" t="s">
        <v>8</v>
      </c>
      <c r="J16" s="61"/>
      <c r="K16" s="40"/>
      <c r="L16" s="59" t="s">
        <v>702</v>
      </c>
      <c r="M16" s="60"/>
    </row>
    <row r="17" spans="1:13" ht="21">
      <c r="A17" s="65"/>
      <c r="B17" s="65"/>
      <c r="C17" s="65"/>
      <c r="D17" s="13">
        <v>8</v>
      </c>
      <c r="E17" s="13" t="s">
        <v>13</v>
      </c>
      <c r="F17" s="13" t="s">
        <v>22</v>
      </c>
      <c r="G17" s="7" t="s">
        <v>24</v>
      </c>
      <c r="I17" s="37" t="s">
        <v>712</v>
      </c>
      <c r="J17" s="41">
        <v>2800</v>
      </c>
      <c r="L17" s="34" t="s">
        <v>712</v>
      </c>
      <c r="M17" s="30">
        <v>157420.70000000001</v>
      </c>
    </row>
    <row r="18" spans="1:13" ht="21">
      <c r="A18" s="65"/>
      <c r="B18" s="65"/>
      <c r="C18" s="65"/>
      <c r="D18" s="13">
        <v>12</v>
      </c>
      <c r="E18" s="13" t="s">
        <v>13</v>
      </c>
      <c r="F18" s="13" t="s">
        <v>22</v>
      </c>
      <c r="G18" s="7" t="s">
        <v>25</v>
      </c>
      <c r="I18" s="34" t="s">
        <v>708</v>
      </c>
      <c r="J18" s="30">
        <v>38461.599999999999</v>
      </c>
      <c r="L18" s="34" t="s">
        <v>708</v>
      </c>
      <c r="M18" s="30">
        <v>31710</v>
      </c>
    </row>
    <row r="19" spans="1:13" ht="21">
      <c r="A19" s="65"/>
      <c r="B19" s="65"/>
      <c r="C19" s="65"/>
      <c r="D19" s="13">
        <v>14</v>
      </c>
      <c r="E19" s="13" t="s">
        <v>13</v>
      </c>
      <c r="F19" s="13" t="s">
        <v>22</v>
      </c>
      <c r="G19" s="7" t="s">
        <v>26</v>
      </c>
      <c r="I19" s="38" t="s">
        <v>707</v>
      </c>
      <c r="J19" s="39"/>
      <c r="L19" s="38" t="s">
        <v>707</v>
      </c>
      <c r="M19" s="30">
        <v>69615</v>
      </c>
    </row>
    <row r="20" spans="1:13">
      <c r="A20" s="65"/>
      <c r="B20" s="49" t="s">
        <v>684</v>
      </c>
      <c r="C20" s="50"/>
      <c r="D20" s="50"/>
      <c r="E20" s="50"/>
      <c r="F20" s="51"/>
      <c r="G20" s="15">
        <f>SUM(G16+G17+G18+G19)</f>
        <v>59707.18</v>
      </c>
    </row>
    <row r="21" spans="1:13" ht="21">
      <c r="A21" s="65"/>
      <c r="B21" s="65" t="s">
        <v>16</v>
      </c>
      <c r="C21" s="65" t="s">
        <v>9</v>
      </c>
      <c r="D21" s="13">
        <v>3</v>
      </c>
      <c r="E21" s="13" t="s">
        <v>13</v>
      </c>
      <c r="F21" s="13" t="s">
        <v>27</v>
      </c>
      <c r="G21" s="7" t="s">
        <v>28</v>
      </c>
    </row>
    <row r="22" spans="1:13" ht="21">
      <c r="A22" s="65"/>
      <c r="B22" s="65"/>
      <c r="C22" s="65"/>
      <c r="D22" s="13">
        <v>4</v>
      </c>
      <c r="E22" s="13" t="s">
        <v>13</v>
      </c>
      <c r="F22" s="13" t="s">
        <v>27</v>
      </c>
      <c r="G22" s="7" t="s">
        <v>29</v>
      </c>
      <c r="I22" s="58"/>
      <c r="J22" s="58"/>
      <c r="K22" s="58"/>
      <c r="L22" s="58"/>
    </row>
    <row r="23" spans="1:13" ht="21">
      <c r="A23" s="65"/>
      <c r="B23" s="65"/>
      <c r="C23" s="65"/>
      <c r="D23" s="13">
        <v>5</v>
      </c>
      <c r="E23" s="13" t="s">
        <v>13</v>
      </c>
      <c r="F23" s="13" t="s">
        <v>30</v>
      </c>
      <c r="G23" s="7" t="s">
        <v>31</v>
      </c>
      <c r="I23" s="62" t="s">
        <v>713</v>
      </c>
      <c r="J23" s="63"/>
      <c r="L23" s="64" t="s">
        <v>714</v>
      </c>
      <c r="M23" s="63"/>
    </row>
    <row r="24" spans="1:13" ht="21">
      <c r="A24" s="65"/>
      <c r="B24" s="65"/>
      <c r="C24" s="65"/>
      <c r="D24" s="13">
        <v>6</v>
      </c>
      <c r="E24" s="13" t="s">
        <v>13</v>
      </c>
      <c r="F24" s="13" t="s">
        <v>32</v>
      </c>
      <c r="G24" s="7" t="s">
        <v>33</v>
      </c>
      <c r="I24" s="34" t="s">
        <v>712</v>
      </c>
      <c r="J24" s="30">
        <v>2800</v>
      </c>
      <c r="L24" s="34" t="s">
        <v>712</v>
      </c>
      <c r="M24" s="30">
        <v>154620.70000000001</v>
      </c>
    </row>
    <row r="25" spans="1:13" ht="21">
      <c r="A25" s="65"/>
      <c r="B25" s="65"/>
      <c r="C25" s="65"/>
      <c r="D25" s="13">
        <v>7</v>
      </c>
      <c r="E25" s="13" t="s">
        <v>13</v>
      </c>
      <c r="F25" s="13" t="s">
        <v>32</v>
      </c>
      <c r="G25" s="7" t="s">
        <v>33</v>
      </c>
      <c r="I25" s="34" t="s">
        <v>708</v>
      </c>
      <c r="J25" s="30">
        <v>103358.62</v>
      </c>
      <c r="L25" s="34" t="s">
        <v>708</v>
      </c>
      <c r="M25" s="35"/>
    </row>
    <row r="26" spans="1:13" ht="21">
      <c r="A26" s="65"/>
      <c r="B26" s="65"/>
      <c r="C26" s="65"/>
      <c r="D26" s="13">
        <v>10</v>
      </c>
      <c r="E26" s="13" t="s">
        <v>13</v>
      </c>
      <c r="F26" s="13" t="s">
        <v>27</v>
      </c>
      <c r="G26" s="7" t="s">
        <v>31</v>
      </c>
      <c r="I26" s="38" t="s">
        <v>707</v>
      </c>
      <c r="J26" s="30">
        <v>38461.4</v>
      </c>
      <c r="L26" s="38" t="s">
        <v>707</v>
      </c>
      <c r="M26" s="30">
        <v>69615</v>
      </c>
    </row>
    <row r="27" spans="1:13" ht="21">
      <c r="A27" s="65"/>
      <c r="B27" s="65"/>
      <c r="C27" s="65"/>
      <c r="D27" s="13">
        <v>11</v>
      </c>
      <c r="E27" s="13" t="s">
        <v>13</v>
      </c>
      <c r="F27" s="13" t="s">
        <v>27</v>
      </c>
      <c r="G27" s="7" t="s">
        <v>31</v>
      </c>
    </row>
    <row r="28" spans="1:13" ht="15.75">
      <c r="A28" s="65"/>
      <c r="B28" s="49" t="s">
        <v>685</v>
      </c>
      <c r="C28" s="50"/>
      <c r="D28" s="50"/>
      <c r="E28" s="50"/>
      <c r="F28" s="51"/>
      <c r="G28" s="15">
        <f>SUM(G21+G22+G23+G24+G25+G26+G27)</f>
        <v>31710</v>
      </c>
      <c r="I28" s="66" t="s">
        <v>706</v>
      </c>
      <c r="J28" s="66"/>
      <c r="L28" s="66" t="s">
        <v>708</v>
      </c>
      <c r="M28" s="66"/>
    </row>
    <row r="29" spans="1:13" ht="25.5">
      <c r="A29" s="65"/>
      <c r="B29" s="65" t="s">
        <v>34</v>
      </c>
      <c r="C29" s="65" t="s">
        <v>9</v>
      </c>
      <c r="D29" s="13">
        <v>2</v>
      </c>
      <c r="E29" s="13" t="s">
        <v>13</v>
      </c>
      <c r="F29" s="13" t="s">
        <v>35</v>
      </c>
      <c r="G29" s="7" t="s">
        <v>36</v>
      </c>
      <c r="I29" s="29" t="s">
        <v>682</v>
      </c>
      <c r="J29" s="30">
        <v>2800</v>
      </c>
      <c r="L29" s="43" t="s">
        <v>715</v>
      </c>
      <c r="M29" s="30">
        <v>59707.18</v>
      </c>
    </row>
    <row r="30" spans="1:13" ht="21">
      <c r="A30" s="65"/>
      <c r="B30" s="65"/>
      <c r="C30" s="65"/>
      <c r="D30" s="13">
        <v>9</v>
      </c>
      <c r="E30" s="13" t="s">
        <v>13</v>
      </c>
      <c r="F30" s="13" t="s">
        <v>35</v>
      </c>
      <c r="G30" s="7" t="s">
        <v>37</v>
      </c>
      <c r="I30" s="29" t="s">
        <v>685</v>
      </c>
      <c r="J30" s="30">
        <v>157420.70000000001</v>
      </c>
      <c r="L30" s="44" t="s">
        <v>685</v>
      </c>
      <c r="M30" s="30">
        <v>31710</v>
      </c>
    </row>
    <row r="31" spans="1:13" ht="30" customHeight="1">
      <c r="A31" s="65"/>
      <c r="B31" s="65"/>
      <c r="C31" s="65"/>
      <c r="D31" s="13">
        <v>13</v>
      </c>
      <c r="E31" s="13" t="s">
        <v>13</v>
      </c>
      <c r="F31" s="13" t="s">
        <v>35</v>
      </c>
      <c r="G31" s="7" t="s">
        <v>38</v>
      </c>
      <c r="L31" s="45" t="s">
        <v>716</v>
      </c>
      <c r="M31" s="30">
        <v>11941.44</v>
      </c>
    </row>
    <row r="32" spans="1:13" ht="22.5" customHeight="1">
      <c r="A32" s="65"/>
      <c r="B32" s="65"/>
      <c r="C32" s="65"/>
      <c r="D32" s="13">
        <v>15</v>
      </c>
      <c r="E32" s="13" t="s">
        <v>13</v>
      </c>
      <c r="F32" s="13" t="s">
        <v>35</v>
      </c>
      <c r="G32" s="7" t="s">
        <v>39</v>
      </c>
      <c r="I32" s="66" t="s">
        <v>707</v>
      </c>
      <c r="J32" s="66"/>
    </row>
    <row r="33" spans="1:10" ht="29.25" customHeight="1">
      <c r="A33" s="50" t="s">
        <v>686</v>
      </c>
      <c r="B33" s="50"/>
      <c r="C33" s="50"/>
      <c r="D33" s="50"/>
      <c r="E33" s="50"/>
      <c r="F33" s="51"/>
      <c r="G33" s="15">
        <f>SUM(G29+G30+G31+G32)</f>
        <v>11941.440000000002</v>
      </c>
      <c r="I33" s="46" t="s">
        <v>682</v>
      </c>
      <c r="J33" s="47">
        <v>38461.4</v>
      </c>
    </row>
    <row r="34" spans="1:10">
      <c r="A34" s="67" t="s">
        <v>687</v>
      </c>
      <c r="B34" s="68"/>
      <c r="C34" s="68"/>
      <c r="D34" s="68"/>
      <c r="E34" s="68"/>
      <c r="F34" s="69"/>
      <c r="G34" s="16">
        <f>SUM(G20+G28+G33)</f>
        <v>103358.62</v>
      </c>
      <c r="I34" s="44" t="s">
        <v>681</v>
      </c>
      <c r="J34" s="30">
        <v>69615</v>
      </c>
    </row>
    <row r="35" spans="1:10" ht="21">
      <c r="A35" s="65" t="s">
        <v>40</v>
      </c>
      <c r="B35" s="65" t="s">
        <v>8</v>
      </c>
      <c r="C35" s="65" t="s">
        <v>9</v>
      </c>
      <c r="D35" s="13">
        <v>800002</v>
      </c>
      <c r="E35" s="13" t="s">
        <v>13</v>
      </c>
      <c r="F35" s="13" t="s">
        <v>41</v>
      </c>
      <c r="G35" s="7" t="s">
        <v>42</v>
      </c>
    </row>
    <row r="36" spans="1:10" ht="21">
      <c r="A36" s="65"/>
      <c r="B36" s="65"/>
      <c r="C36" s="65"/>
      <c r="D36" s="13">
        <v>800004</v>
      </c>
      <c r="E36" s="13" t="s">
        <v>13</v>
      </c>
      <c r="F36" s="13" t="s">
        <v>43</v>
      </c>
      <c r="G36" s="7" t="s">
        <v>44</v>
      </c>
    </row>
    <row r="37" spans="1:10" ht="21">
      <c r="A37" s="65"/>
      <c r="B37" s="65"/>
      <c r="C37" s="65"/>
      <c r="D37" s="13">
        <v>800005</v>
      </c>
      <c r="E37" s="13" t="s">
        <v>13</v>
      </c>
      <c r="F37" s="13" t="s">
        <v>45</v>
      </c>
      <c r="G37" s="7" t="s">
        <v>46</v>
      </c>
    </row>
    <row r="38" spans="1:10" ht="31.5">
      <c r="A38" s="65"/>
      <c r="B38" s="65"/>
      <c r="C38" s="65"/>
      <c r="D38" s="13">
        <v>800006</v>
      </c>
      <c r="E38" s="13" t="s">
        <v>10</v>
      </c>
      <c r="F38" s="13" t="s">
        <v>47</v>
      </c>
      <c r="G38" s="7" t="s">
        <v>48</v>
      </c>
    </row>
    <row r="39" spans="1:10">
      <c r="A39" s="65"/>
      <c r="B39" s="49" t="s">
        <v>8</v>
      </c>
      <c r="C39" s="50"/>
      <c r="D39" s="50"/>
      <c r="E39" s="50"/>
      <c r="F39" s="51"/>
      <c r="G39" s="15">
        <f>SUM(G35+G36+G37)</f>
        <v>38461.4</v>
      </c>
    </row>
    <row r="40" spans="1:10" ht="31.5">
      <c r="A40" s="65"/>
      <c r="B40" s="13" t="s">
        <v>16</v>
      </c>
      <c r="C40" s="13" t="s">
        <v>17</v>
      </c>
      <c r="D40" s="13">
        <v>800007</v>
      </c>
      <c r="E40" s="13" t="s">
        <v>13</v>
      </c>
      <c r="F40" s="13" t="s">
        <v>49</v>
      </c>
      <c r="G40" s="7" t="s">
        <v>50</v>
      </c>
    </row>
    <row r="41" spans="1:10">
      <c r="A41" s="49" t="s">
        <v>681</v>
      </c>
      <c r="B41" s="50"/>
      <c r="C41" s="50"/>
      <c r="D41" s="50"/>
      <c r="E41" s="50"/>
      <c r="F41" s="51"/>
      <c r="G41" s="15" t="s">
        <v>50</v>
      </c>
    </row>
    <row r="42" spans="1:10">
      <c r="A42" s="67" t="s">
        <v>699</v>
      </c>
      <c r="B42" s="68"/>
      <c r="C42" s="68"/>
      <c r="D42" s="68"/>
      <c r="E42" s="68"/>
      <c r="F42" s="69"/>
      <c r="G42" s="16">
        <f>SUM(G39+G41)</f>
        <v>108076.4</v>
      </c>
    </row>
    <row r="43" spans="1:10" ht="15.75">
      <c r="A43" s="70" t="s">
        <v>700</v>
      </c>
      <c r="B43" s="71"/>
      <c r="C43" s="71"/>
      <c r="D43" s="71"/>
      <c r="E43" s="71"/>
      <c r="F43" s="72"/>
      <c r="G43" s="17">
        <f>SUM(G15+G34+G42)</f>
        <v>368855.72</v>
      </c>
    </row>
  </sheetData>
  <mergeCells count="36">
    <mergeCell ref="A6:G6"/>
    <mergeCell ref="A7:G7"/>
    <mergeCell ref="A10:A13"/>
    <mergeCell ref="B10:B11"/>
    <mergeCell ref="C10:C11"/>
    <mergeCell ref="A41:F41"/>
    <mergeCell ref="A42:F42"/>
    <mergeCell ref="A43:F43"/>
    <mergeCell ref="B12:F12"/>
    <mergeCell ref="A14:F14"/>
    <mergeCell ref="A15:F15"/>
    <mergeCell ref="B20:F20"/>
    <mergeCell ref="B28:F28"/>
    <mergeCell ref="A33:F33"/>
    <mergeCell ref="A34:F34"/>
    <mergeCell ref="A35:A40"/>
    <mergeCell ref="B35:B38"/>
    <mergeCell ref="C35:C38"/>
    <mergeCell ref="A16:A32"/>
    <mergeCell ref="B16:B19"/>
    <mergeCell ref="C16:C19"/>
    <mergeCell ref="B39:F39"/>
    <mergeCell ref="I8:K8"/>
    <mergeCell ref="I12:L12"/>
    <mergeCell ref="I22:L22"/>
    <mergeCell ref="L16:M16"/>
    <mergeCell ref="I16:J16"/>
    <mergeCell ref="I23:J23"/>
    <mergeCell ref="L23:M23"/>
    <mergeCell ref="B21:B27"/>
    <mergeCell ref="C21:C27"/>
    <mergeCell ref="B29:B32"/>
    <mergeCell ref="C29:C32"/>
    <mergeCell ref="I28:J28"/>
    <mergeCell ref="L28:M28"/>
    <mergeCell ref="I32:J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241"/>
  <sheetViews>
    <sheetView showGridLines="0" topLeftCell="F4" workbookViewId="0">
      <selection activeCell="L23" sqref="L23:L24"/>
    </sheetView>
  </sheetViews>
  <sheetFormatPr defaultRowHeight="12.75"/>
  <cols>
    <col min="1" max="1" width="18.28515625" customWidth="1"/>
    <col min="2" max="2" width="18.42578125" customWidth="1"/>
    <col min="3" max="3" width="19.7109375" customWidth="1"/>
    <col min="4" max="4" width="9.140625" style="11"/>
    <col min="5" max="5" width="17.85546875" style="11" customWidth="1"/>
    <col min="6" max="6" width="57.5703125" customWidth="1"/>
    <col min="7" max="7" width="20.28515625" style="5" customWidth="1"/>
    <col min="9" max="10" width="15" customWidth="1"/>
    <col min="11" max="11" width="18.28515625" customWidth="1"/>
    <col min="12" max="12" width="17.7109375" customWidth="1"/>
    <col min="13" max="13" width="12.140625" bestFit="1" customWidth="1"/>
  </cols>
  <sheetData>
    <row r="1" spans="1:12" ht="22.5">
      <c r="A1" s="1"/>
    </row>
    <row r="3" spans="1:12">
      <c r="A3" s="2"/>
    </row>
    <row r="4" spans="1:12">
      <c r="A4" s="2"/>
    </row>
    <row r="6" spans="1:12" ht="10.5" customHeight="1">
      <c r="A6" s="73"/>
      <c r="B6" s="73"/>
      <c r="C6" s="73"/>
      <c r="D6" s="73"/>
      <c r="E6" s="73"/>
      <c r="F6" s="73"/>
      <c r="G6" s="73"/>
    </row>
    <row r="7" spans="1:12" ht="10.5" customHeight="1">
      <c r="A7" s="74"/>
      <c r="B7" s="74"/>
      <c r="C7" s="74"/>
      <c r="D7" s="74"/>
      <c r="E7" s="74"/>
      <c r="F7" s="74"/>
      <c r="G7" s="74"/>
    </row>
    <row r="9" spans="1:12" ht="21">
      <c r="A9" s="8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14" t="s">
        <v>6</v>
      </c>
      <c r="I9" s="52" t="s">
        <v>710</v>
      </c>
      <c r="J9" s="53"/>
      <c r="K9" s="53"/>
      <c r="L9" s="54"/>
    </row>
    <row r="10" spans="1:12" ht="21">
      <c r="A10" s="65" t="s">
        <v>7</v>
      </c>
      <c r="B10" s="65" t="s">
        <v>8</v>
      </c>
      <c r="C10" s="65" t="s">
        <v>9</v>
      </c>
      <c r="D10" s="13">
        <v>800015</v>
      </c>
      <c r="E10" s="13" t="s">
        <v>13</v>
      </c>
      <c r="F10" s="13" t="s">
        <v>51</v>
      </c>
      <c r="G10" s="7" t="s">
        <v>52</v>
      </c>
      <c r="I10" s="31" t="s">
        <v>706</v>
      </c>
      <c r="J10" s="31" t="s">
        <v>717</v>
      </c>
      <c r="K10" s="31" t="s">
        <v>708</v>
      </c>
      <c r="L10" s="31" t="s">
        <v>707</v>
      </c>
    </row>
    <row r="11" spans="1:12" ht="21">
      <c r="A11" s="65"/>
      <c r="B11" s="65"/>
      <c r="C11" s="65"/>
      <c r="D11" s="13">
        <v>800016</v>
      </c>
      <c r="E11" s="13" t="s">
        <v>13</v>
      </c>
      <c r="F11" s="13" t="s">
        <v>53</v>
      </c>
      <c r="G11" s="7" t="s">
        <v>54</v>
      </c>
      <c r="I11" s="7">
        <v>383683.13</v>
      </c>
      <c r="J11" s="7">
        <v>16034.34</v>
      </c>
      <c r="K11" s="42">
        <v>290964.45</v>
      </c>
      <c r="L11" s="42">
        <v>966021.68</v>
      </c>
    </row>
    <row r="12" spans="1:12" ht="31.5">
      <c r="A12" s="65"/>
      <c r="B12" s="65"/>
      <c r="C12" s="65"/>
      <c r="D12" s="13">
        <v>800021</v>
      </c>
      <c r="E12" s="13" t="s">
        <v>10</v>
      </c>
      <c r="F12" s="13" t="s">
        <v>55</v>
      </c>
      <c r="G12" s="7" t="s">
        <v>56</v>
      </c>
    </row>
    <row r="13" spans="1:12" ht="31.5">
      <c r="A13" s="65"/>
      <c r="B13" s="65"/>
      <c r="C13" s="65"/>
      <c r="D13" s="13">
        <v>800023</v>
      </c>
      <c r="E13" s="13" t="s">
        <v>10</v>
      </c>
      <c r="F13" s="13" t="s">
        <v>57</v>
      </c>
      <c r="G13" s="7" t="s">
        <v>58</v>
      </c>
    </row>
    <row r="14" spans="1:12" ht="31.5">
      <c r="A14" s="65"/>
      <c r="B14" s="65"/>
      <c r="C14" s="65"/>
      <c r="D14" s="13">
        <v>800024</v>
      </c>
      <c r="E14" s="13" t="s">
        <v>10</v>
      </c>
      <c r="F14" s="13" t="s">
        <v>59</v>
      </c>
      <c r="G14" s="7" t="s">
        <v>60</v>
      </c>
    </row>
    <row r="15" spans="1:12" ht="21">
      <c r="A15" s="65"/>
      <c r="B15" s="65"/>
      <c r="C15" s="65"/>
      <c r="D15" s="13">
        <v>800031</v>
      </c>
      <c r="E15" s="13" t="s">
        <v>13</v>
      </c>
      <c r="F15" s="13" t="s">
        <v>61</v>
      </c>
      <c r="G15" s="7" t="s">
        <v>62</v>
      </c>
    </row>
    <row r="16" spans="1:12" ht="21">
      <c r="A16" s="65"/>
      <c r="B16" s="65"/>
      <c r="C16" s="65"/>
      <c r="D16" s="13">
        <v>800036</v>
      </c>
      <c r="E16" s="13" t="s">
        <v>63</v>
      </c>
      <c r="F16" s="13" t="s">
        <v>61</v>
      </c>
      <c r="G16" s="7" t="s">
        <v>62</v>
      </c>
    </row>
    <row r="17" spans="1:13" ht="21">
      <c r="A17" s="65"/>
      <c r="B17" s="65"/>
      <c r="C17" s="65"/>
      <c r="D17" s="13">
        <v>800038</v>
      </c>
      <c r="E17" s="13" t="s">
        <v>13</v>
      </c>
      <c r="F17" s="13" t="s">
        <v>64</v>
      </c>
      <c r="G17" s="7" t="s">
        <v>65</v>
      </c>
    </row>
    <row r="18" spans="1:13" ht="21">
      <c r="A18" s="65"/>
      <c r="B18" s="65"/>
      <c r="C18" s="65"/>
      <c r="D18" s="13">
        <v>800043</v>
      </c>
      <c r="E18" s="13" t="s">
        <v>13</v>
      </c>
      <c r="F18" s="13" t="s">
        <v>66</v>
      </c>
      <c r="G18" s="7" t="s">
        <v>67</v>
      </c>
    </row>
    <row r="19" spans="1:13" ht="21">
      <c r="A19" s="65"/>
      <c r="B19" s="65"/>
      <c r="C19" s="65"/>
      <c r="D19" s="13">
        <v>800044</v>
      </c>
      <c r="E19" s="13" t="s">
        <v>13</v>
      </c>
      <c r="F19" s="13" t="s">
        <v>68</v>
      </c>
      <c r="G19" s="7" t="s">
        <v>69</v>
      </c>
    </row>
    <row r="20" spans="1:13" ht="21">
      <c r="A20" s="65"/>
      <c r="B20" s="65"/>
      <c r="C20" s="65"/>
      <c r="D20" s="13">
        <v>800045</v>
      </c>
      <c r="E20" s="13" t="s">
        <v>13</v>
      </c>
      <c r="F20" s="13" t="s">
        <v>70</v>
      </c>
      <c r="G20" s="7" t="s">
        <v>71</v>
      </c>
    </row>
    <row r="21" spans="1:13" ht="21">
      <c r="A21" s="65"/>
      <c r="B21" s="65"/>
      <c r="C21" s="65"/>
      <c r="D21" s="13">
        <v>800046</v>
      </c>
      <c r="E21" s="13" t="s">
        <v>13</v>
      </c>
      <c r="F21" s="13" t="s">
        <v>59</v>
      </c>
      <c r="G21" s="7" t="s">
        <v>72</v>
      </c>
    </row>
    <row r="22" spans="1:13" ht="31.5">
      <c r="A22" s="65"/>
      <c r="B22" s="65"/>
      <c r="C22" s="65"/>
      <c r="D22" s="13">
        <v>800071</v>
      </c>
      <c r="E22" s="13" t="s">
        <v>10</v>
      </c>
      <c r="F22" s="13" t="s">
        <v>11</v>
      </c>
      <c r="G22" s="7" t="s">
        <v>73</v>
      </c>
      <c r="I22" s="87" t="s">
        <v>708</v>
      </c>
      <c r="J22" s="88"/>
      <c r="L22" s="89" t="s">
        <v>717</v>
      </c>
      <c r="M22" s="90"/>
    </row>
    <row r="23" spans="1:13" ht="21">
      <c r="A23" s="65"/>
      <c r="B23" s="65"/>
      <c r="C23" s="65"/>
      <c r="D23" s="13">
        <v>800103</v>
      </c>
      <c r="E23" s="13" t="s">
        <v>13</v>
      </c>
      <c r="F23" s="13" t="s">
        <v>74</v>
      </c>
      <c r="G23" s="7" t="s">
        <v>75</v>
      </c>
      <c r="I23" s="29" t="s">
        <v>682</v>
      </c>
      <c r="J23" s="30">
        <v>66370.33</v>
      </c>
      <c r="L23" s="35" t="s">
        <v>719</v>
      </c>
      <c r="M23" s="30">
        <v>306.64</v>
      </c>
    </row>
    <row r="24" spans="1:13" ht="21">
      <c r="A24" s="65"/>
      <c r="B24" s="65"/>
      <c r="C24" s="65"/>
      <c r="D24" s="13">
        <v>800104</v>
      </c>
      <c r="E24" s="13" t="s">
        <v>13</v>
      </c>
      <c r="F24" s="13" t="s">
        <v>76</v>
      </c>
      <c r="G24" s="7" t="s">
        <v>77</v>
      </c>
      <c r="I24" s="29" t="s">
        <v>681</v>
      </c>
      <c r="J24" s="30">
        <v>309512.40000000002</v>
      </c>
      <c r="L24" s="35" t="s">
        <v>685</v>
      </c>
      <c r="M24" s="30"/>
    </row>
    <row r="25" spans="1:13" ht="25.5">
      <c r="A25" s="65"/>
      <c r="B25" s="65"/>
      <c r="C25" s="65"/>
      <c r="D25" s="13">
        <v>800105</v>
      </c>
      <c r="E25" s="13" t="s">
        <v>13</v>
      </c>
      <c r="F25" s="13" t="s">
        <v>78</v>
      </c>
      <c r="G25" s="7" t="s">
        <v>79</v>
      </c>
      <c r="I25" s="29" t="s">
        <v>718</v>
      </c>
      <c r="J25" s="30">
        <v>7800</v>
      </c>
      <c r="L25" s="43" t="s">
        <v>682</v>
      </c>
      <c r="M25" s="30">
        <v>8917.7000000000007</v>
      </c>
    </row>
    <row r="26" spans="1:13" ht="21">
      <c r="A26" s="65"/>
      <c r="B26" s="65"/>
      <c r="C26" s="65"/>
      <c r="D26" s="13">
        <v>800106</v>
      </c>
      <c r="E26" s="13" t="s">
        <v>13</v>
      </c>
      <c r="F26" s="13" t="s">
        <v>80</v>
      </c>
      <c r="G26" s="7" t="s">
        <v>81</v>
      </c>
    </row>
    <row r="27" spans="1:13" ht="21">
      <c r="A27" s="65"/>
      <c r="B27" s="65"/>
      <c r="C27" s="65"/>
      <c r="D27" s="13">
        <v>800114</v>
      </c>
      <c r="E27" s="13" t="s">
        <v>13</v>
      </c>
      <c r="F27" s="13" t="s">
        <v>82</v>
      </c>
      <c r="G27" s="7" t="s">
        <v>83</v>
      </c>
    </row>
    <row r="28" spans="1:13" ht="21">
      <c r="A28" s="65"/>
      <c r="B28" s="65"/>
      <c r="C28" s="65"/>
      <c r="D28" s="13">
        <v>800115</v>
      </c>
      <c r="E28" s="13" t="s">
        <v>13</v>
      </c>
      <c r="F28" s="13" t="s">
        <v>84</v>
      </c>
      <c r="G28" s="7" t="s">
        <v>85</v>
      </c>
    </row>
    <row r="29" spans="1:13" ht="21">
      <c r="A29" s="65"/>
      <c r="B29" s="65"/>
      <c r="C29" s="65"/>
      <c r="D29" s="13">
        <v>800117</v>
      </c>
      <c r="E29" s="13" t="s">
        <v>13</v>
      </c>
      <c r="F29" s="13" t="s">
        <v>86</v>
      </c>
      <c r="G29" s="7" t="s">
        <v>87</v>
      </c>
    </row>
    <row r="30" spans="1:13" ht="21">
      <c r="A30" s="65"/>
      <c r="B30" s="65"/>
      <c r="C30" s="65"/>
      <c r="D30" s="13">
        <v>800118</v>
      </c>
      <c r="E30" s="13" t="s">
        <v>13</v>
      </c>
      <c r="F30" s="13" t="s">
        <v>88</v>
      </c>
      <c r="G30" s="7" t="s">
        <v>89</v>
      </c>
    </row>
    <row r="31" spans="1:13" ht="21">
      <c r="A31" s="65"/>
      <c r="B31" s="65"/>
      <c r="C31" s="65"/>
      <c r="D31" s="13">
        <v>800119</v>
      </c>
      <c r="E31" s="13" t="s">
        <v>13</v>
      </c>
      <c r="F31" s="13" t="s">
        <v>90</v>
      </c>
      <c r="G31" s="7" t="s">
        <v>91</v>
      </c>
    </row>
    <row r="32" spans="1:13" ht="21">
      <c r="A32" s="65"/>
      <c r="B32" s="65"/>
      <c r="C32" s="65"/>
      <c r="D32" s="13">
        <v>800120</v>
      </c>
      <c r="E32" s="13" t="s">
        <v>13</v>
      </c>
      <c r="F32" s="13" t="s">
        <v>92</v>
      </c>
      <c r="G32" s="7" t="s">
        <v>93</v>
      </c>
    </row>
    <row r="33" spans="1:7" ht="21">
      <c r="A33" s="65"/>
      <c r="B33" s="65"/>
      <c r="C33" s="65"/>
      <c r="D33" s="13">
        <v>800127</v>
      </c>
      <c r="E33" s="13" t="s">
        <v>13</v>
      </c>
      <c r="F33" s="13" t="s">
        <v>94</v>
      </c>
      <c r="G33" s="7" t="s">
        <v>95</v>
      </c>
    </row>
    <row r="34" spans="1:7" ht="21">
      <c r="A34" s="65"/>
      <c r="B34" s="65"/>
      <c r="C34" s="65"/>
      <c r="D34" s="13">
        <v>800129</v>
      </c>
      <c r="E34" s="13" t="s">
        <v>13</v>
      </c>
      <c r="F34" s="13" t="s">
        <v>96</v>
      </c>
      <c r="G34" s="7" t="s">
        <v>97</v>
      </c>
    </row>
    <row r="35" spans="1:7" ht="21">
      <c r="A35" s="65"/>
      <c r="B35" s="65"/>
      <c r="C35" s="65"/>
      <c r="D35" s="13">
        <v>800130</v>
      </c>
      <c r="E35" s="13" t="s">
        <v>63</v>
      </c>
      <c r="F35" s="13" t="s">
        <v>96</v>
      </c>
      <c r="G35" s="7" t="s">
        <v>97</v>
      </c>
    </row>
    <row r="36" spans="1:7" ht="21">
      <c r="A36" s="65"/>
      <c r="B36" s="65"/>
      <c r="C36" s="65"/>
      <c r="D36" s="13">
        <v>800131</v>
      </c>
      <c r="E36" s="13" t="s">
        <v>13</v>
      </c>
      <c r="F36" s="13" t="s">
        <v>14</v>
      </c>
      <c r="G36" s="7" t="s">
        <v>97</v>
      </c>
    </row>
    <row r="37" spans="1:7" ht="21">
      <c r="A37" s="65"/>
      <c r="B37" s="65"/>
      <c r="C37" s="65"/>
      <c r="D37" s="13">
        <v>800136</v>
      </c>
      <c r="E37" s="13" t="s">
        <v>13</v>
      </c>
      <c r="F37" s="13" t="s">
        <v>98</v>
      </c>
      <c r="G37" s="7" t="s">
        <v>99</v>
      </c>
    </row>
    <row r="38" spans="1:7" ht="31.5">
      <c r="A38" s="65"/>
      <c r="B38" s="65"/>
      <c r="C38" s="65"/>
      <c r="D38" s="13">
        <v>800141</v>
      </c>
      <c r="E38" s="13" t="s">
        <v>10</v>
      </c>
      <c r="F38" s="13" t="s">
        <v>100</v>
      </c>
      <c r="G38" s="7" t="s">
        <v>101</v>
      </c>
    </row>
    <row r="39" spans="1:7" ht="21">
      <c r="A39" s="65"/>
      <c r="B39" s="65"/>
      <c r="C39" s="65"/>
      <c r="D39" s="13">
        <v>800143</v>
      </c>
      <c r="E39" s="13" t="s">
        <v>13</v>
      </c>
      <c r="F39" s="13" t="s">
        <v>74</v>
      </c>
      <c r="G39" s="7" t="s">
        <v>102</v>
      </c>
    </row>
    <row r="40" spans="1:7" ht="21">
      <c r="A40" s="65"/>
      <c r="B40" s="65"/>
      <c r="C40" s="65"/>
      <c r="D40" s="13">
        <v>800144</v>
      </c>
      <c r="E40" s="13" t="s">
        <v>13</v>
      </c>
      <c r="F40" s="13" t="s">
        <v>74</v>
      </c>
      <c r="G40" s="7" t="s">
        <v>103</v>
      </c>
    </row>
    <row r="41" spans="1:7" ht="21">
      <c r="A41" s="65"/>
      <c r="B41" s="65"/>
      <c r="C41" s="65"/>
      <c r="D41" s="13">
        <v>800145</v>
      </c>
      <c r="E41" s="13" t="s">
        <v>13</v>
      </c>
      <c r="F41" s="13" t="s">
        <v>78</v>
      </c>
      <c r="G41" s="7" t="s">
        <v>104</v>
      </c>
    </row>
    <row r="42" spans="1:7" ht="21">
      <c r="A42" s="65"/>
      <c r="B42" s="65"/>
      <c r="C42" s="65"/>
      <c r="D42" s="13">
        <v>800146</v>
      </c>
      <c r="E42" s="13" t="s">
        <v>13</v>
      </c>
      <c r="F42" s="13" t="s">
        <v>105</v>
      </c>
      <c r="G42" s="7" t="s">
        <v>106</v>
      </c>
    </row>
    <row r="43" spans="1:7" ht="21">
      <c r="A43" s="65"/>
      <c r="B43" s="65"/>
      <c r="C43" s="65"/>
      <c r="D43" s="13">
        <v>800147</v>
      </c>
      <c r="E43" s="13" t="s">
        <v>13</v>
      </c>
      <c r="F43" s="13" t="s">
        <v>76</v>
      </c>
      <c r="G43" s="7" t="s">
        <v>107</v>
      </c>
    </row>
    <row r="44" spans="1:7" ht="21">
      <c r="A44" s="65"/>
      <c r="B44" s="65"/>
      <c r="C44" s="65"/>
      <c r="D44" s="13">
        <v>800148</v>
      </c>
      <c r="E44" s="13" t="s">
        <v>13</v>
      </c>
      <c r="F44" s="13" t="s">
        <v>108</v>
      </c>
      <c r="G44" s="7" t="s">
        <v>109</v>
      </c>
    </row>
    <row r="45" spans="1:7" ht="21">
      <c r="A45" s="65"/>
      <c r="B45" s="65"/>
      <c r="C45" s="65"/>
      <c r="D45" s="13">
        <v>800149</v>
      </c>
      <c r="E45" s="13" t="s">
        <v>13</v>
      </c>
      <c r="F45" s="13" t="s">
        <v>110</v>
      </c>
      <c r="G45" s="7" t="s">
        <v>111</v>
      </c>
    </row>
    <row r="46" spans="1:7" ht="21">
      <c r="A46" s="65"/>
      <c r="B46" s="65"/>
      <c r="C46" s="65"/>
      <c r="D46" s="13">
        <v>800150</v>
      </c>
      <c r="E46" s="13" t="s">
        <v>13</v>
      </c>
      <c r="F46" s="13" t="s">
        <v>112</v>
      </c>
      <c r="G46" s="7" t="s">
        <v>113</v>
      </c>
    </row>
    <row r="47" spans="1:7" ht="21">
      <c r="A47" s="65"/>
      <c r="B47" s="65"/>
      <c r="C47" s="65"/>
      <c r="D47" s="13">
        <v>800151</v>
      </c>
      <c r="E47" s="13" t="s">
        <v>13</v>
      </c>
      <c r="F47" s="13" t="s">
        <v>80</v>
      </c>
      <c r="G47" s="7" t="s">
        <v>114</v>
      </c>
    </row>
    <row r="48" spans="1:7" ht="21">
      <c r="A48" s="65"/>
      <c r="B48" s="65"/>
      <c r="C48" s="65"/>
      <c r="D48" s="13">
        <v>800152</v>
      </c>
      <c r="E48" s="13" t="s">
        <v>13</v>
      </c>
      <c r="F48" s="13" t="s">
        <v>115</v>
      </c>
      <c r="G48" s="7" t="s">
        <v>116</v>
      </c>
    </row>
    <row r="49" spans="1:7" ht="21">
      <c r="A49" s="65"/>
      <c r="B49" s="65"/>
      <c r="C49" s="65"/>
      <c r="D49" s="13">
        <v>800154</v>
      </c>
      <c r="E49" s="13" t="s">
        <v>13</v>
      </c>
      <c r="F49" s="13" t="s">
        <v>117</v>
      </c>
      <c r="G49" s="7" t="s">
        <v>118</v>
      </c>
    </row>
    <row r="50" spans="1:7" ht="21">
      <c r="A50" s="65"/>
      <c r="B50" s="65"/>
      <c r="C50" s="65"/>
      <c r="D50" s="13">
        <v>800155</v>
      </c>
      <c r="E50" s="13" t="s">
        <v>13</v>
      </c>
      <c r="F50" s="13" t="s">
        <v>119</v>
      </c>
      <c r="G50" s="7" t="s">
        <v>120</v>
      </c>
    </row>
    <row r="51" spans="1:7">
      <c r="A51" s="65"/>
      <c r="B51" s="67" t="s">
        <v>8</v>
      </c>
      <c r="C51" s="68"/>
      <c r="D51" s="68"/>
      <c r="E51" s="68"/>
      <c r="F51" s="69"/>
      <c r="G51" s="16">
        <f>SUM(G10+G11+G15-G16+G17+G18+G19+G20+G21+G23+G24+G25+G26+G27+G28+G29+G30+G31+G32+G33+G34-G35+G36+G37+G39+G40+G41+G42+G43+G44+G45+G46+G47+G48+G49+G50)</f>
        <v>66370.73000000001</v>
      </c>
    </row>
    <row r="52" spans="1:7" ht="21">
      <c r="A52" s="65"/>
      <c r="B52" s="65" t="s">
        <v>16</v>
      </c>
      <c r="C52" s="65" t="s">
        <v>9</v>
      </c>
      <c r="D52" s="13">
        <v>800001</v>
      </c>
      <c r="E52" s="13" t="s">
        <v>13</v>
      </c>
      <c r="F52" s="13" t="s">
        <v>121</v>
      </c>
      <c r="G52" s="7" t="s">
        <v>122</v>
      </c>
    </row>
    <row r="53" spans="1:7" ht="21">
      <c r="A53" s="65"/>
      <c r="B53" s="65"/>
      <c r="C53" s="65"/>
      <c r="D53" s="13">
        <v>800006</v>
      </c>
      <c r="E53" s="13" t="s">
        <v>13</v>
      </c>
      <c r="F53" s="13" t="s">
        <v>123</v>
      </c>
      <c r="G53" s="7" t="s">
        <v>124</v>
      </c>
    </row>
    <row r="54" spans="1:7" ht="21">
      <c r="A54" s="65"/>
      <c r="B54" s="65"/>
      <c r="C54" s="65"/>
      <c r="D54" s="13">
        <v>800007</v>
      </c>
      <c r="E54" s="13" t="s">
        <v>13</v>
      </c>
      <c r="F54" s="13" t="s">
        <v>125</v>
      </c>
      <c r="G54" s="7" t="s">
        <v>126</v>
      </c>
    </row>
    <row r="55" spans="1:7" ht="21">
      <c r="A55" s="65"/>
      <c r="B55" s="65"/>
      <c r="C55" s="65"/>
      <c r="D55" s="13">
        <v>800011</v>
      </c>
      <c r="E55" s="13" t="s">
        <v>13</v>
      </c>
      <c r="F55" s="13" t="s">
        <v>127</v>
      </c>
      <c r="G55" s="7" t="s">
        <v>128</v>
      </c>
    </row>
    <row r="56" spans="1:7" ht="21">
      <c r="A56" s="65"/>
      <c r="B56" s="65"/>
      <c r="C56" s="65"/>
      <c r="D56" s="13">
        <v>800012</v>
      </c>
      <c r="E56" s="13" t="s">
        <v>13</v>
      </c>
      <c r="F56" s="13" t="s">
        <v>129</v>
      </c>
      <c r="G56" s="7" t="s">
        <v>130</v>
      </c>
    </row>
    <row r="57" spans="1:7" ht="21">
      <c r="A57" s="65"/>
      <c r="B57" s="65"/>
      <c r="C57" s="65"/>
      <c r="D57" s="13">
        <v>800013</v>
      </c>
      <c r="E57" s="13" t="s">
        <v>13</v>
      </c>
      <c r="F57" s="13" t="s">
        <v>131</v>
      </c>
      <c r="G57" s="7" t="s">
        <v>132</v>
      </c>
    </row>
    <row r="58" spans="1:7" ht="21">
      <c r="A58" s="65"/>
      <c r="B58" s="65"/>
      <c r="C58" s="65"/>
      <c r="D58" s="13">
        <v>800014</v>
      </c>
      <c r="E58" s="13" t="s">
        <v>13</v>
      </c>
      <c r="F58" s="13" t="s">
        <v>133</v>
      </c>
      <c r="G58" s="7" t="s">
        <v>134</v>
      </c>
    </row>
    <row r="59" spans="1:7" ht="21">
      <c r="A59" s="65"/>
      <c r="B59" s="65"/>
      <c r="C59" s="65"/>
      <c r="D59" s="13">
        <v>800017</v>
      </c>
      <c r="E59" s="13" t="s">
        <v>13</v>
      </c>
      <c r="F59" s="13" t="s">
        <v>135</v>
      </c>
      <c r="G59" s="7" t="s">
        <v>136</v>
      </c>
    </row>
    <row r="60" spans="1:7" ht="21">
      <c r="A60" s="65"/>
      <c r="B60" s="65"/>
      <c r="C60" s="65"/>
      <c r="D60" s="13">
        <v>800018</v>
      </c>
      <c r="E60" s="13" t="s">
        <v>137</v>
      </c>
      <c r="F60" s="13" t="s">
        <v>123</v>
      </c>
      <c r="G60" s="7" t="s">
        <v>138</v>
      </c>
    </row>
    <row r="61" spans="1:7" ht="21">
      <c r="A61" s="65"/>
      <c r="B61" s="65"/>
      <c r="C61" s="65"/>
      <c r="D61" s="13">
        <v>800019</v>
      </c>
      <c r="E61" s="13" t="s">
        <v>13</v>
      </c>
      <c r="F61" s="13" t="s">
        <v>127</v>
      </c>
      <c r="G61" s="7" t="s">
        <v>139</v>
      </c>
    </row>
    <row r="62" spans="1:7" ht="31.5">
      <c r="A62" s="65"/>
      <c r="B62" s="65"/>
      <c r="C62" s="65"/>
      <c r="D62" s="13">
        <v>800032</v>
      </c>
      <c r="E62" s="13" t="s">
        <v>10</v>
      </c>
      <c r="F62" s="13" t="s">
        <v>140</v>
      </c>
      <c r="G62" s="7" t="s">
        <v>141</v>
      </c>
    </row>
    <row r="63" spans="1:7" ht="31.5">
      <c r="A63" s="65"/>
      <c r="B63" s="65"/>
      <c r="C63" s="65"/>
      <c r="D63" s="13">
        <v>800033</v>
      </c>
      <c r="E63" s="13" t="s">
        <v>10</v>
      </c>
      <c r="F63" s="13" t="s">
        <v>140</v>
      </c>
      <c r="G63" s="7" t="s">
        <v>142</v>
      </c>
    </row>
    <row r="64" spans="1:7" ht="31.5">
      <c r="A64" s="65"/>
      <c r="B64" s="65"/>
      <c r="C64" s="65"/>
      <c r="D64" s="13">
        <v>800034</v>
      </c>
      <c r="E64" s="13" t="s">
        <v>10</v>
      </c>
      <c r="F64" s="13" t="s">
        <v>140</v>
      </c>
      <c r="G64" s="7" t="s">
        <v>142</v>
      </c>
    </row>
    <row r="65" spans="1:7" ht="21">
      <c r="A65" s="65"/>
      <c r="B65" s="65"/>
      <c r="C65" s="65"/>
      <c r="D65" s="13">
        <v>800068</v>
      </c>
      <c r="E65" s="13" t="s">
        <v>63</v>
      </c>
      <c r="F65" s="13" t="s">
        <v>135</v>
      </c>
      <c r="G65" s="7" t="s">
        <v>143</v>
      </c>
    </row>
    <row r="66" spans="1:7" ht="21">
      <c r="A66" s="65"/>
      <c r="B66" s="65"/>
      <c r="C66" s="65"/>
      <c r="D66" s="13">
        <v>800083</v>
      </c>
      <c r="E66" s="13" t="s">
        <v>13</v>
      </c>
      <c r="F66" s="13" t="s">
        <v>127</v>
      </c>
      <c r="G66" s="7" t="s">
        <v>144</v>
      </c>
    </row>
    <row r="67" spans="1:7" ht="21">
      <c r="A67" s="65"/>
      <c r="B67" s="65"/>
      <c r="C67" s="65"/>
      <c r="D67" s="13">
        <v>800084</v>
      </c>
      <c r="E67" s="13" t="s">
        <v>13</v>
      </c>
      <c r="F67" s="13" t="s">
        <v>127</v>
      </c>
      <c r="G67" s="7" t="s">
        <v>145</v>
      </c>
    </row>
    <row r="68" spans="1:7" ht="21">
      <c r="A68" s="65"/>
      <c r="B68" s="65"/>
      <c r="C68" s="65"/>
      <c r="D68" s="13">
        <v>800085</v>
      </c>
      <c r="E68" s="13" t="s">
        <v>13</v>
      </c>
      <c r="F68" s="13" t="s">
        <v>127</v>
      </c>
      <c r="G68" s="7" t="s">
        <v>146</v>
      </c>
    </row>
    <row r="69" spans="1:7" ht="21">
      <c r="A69" s="65"/>
      <c r="B69" s="65"/>
      <c r="C69" s="65"/>
      <c r="D69" s="13">
        <v>800086</v>
      </c>
      <c r="E69" s="13" t="s">
        <v>13</v>
      </c>
      <c r="F69" s="13" t="s">
        <v>127</v>
      </c>
      <c r="G69" s="7" t="s">
        <v>147</v>
      </c>
    </row>
    <row r="70" spans="1:7" ht="21">
      <c r="A70" s="65"/>
      <c r="B70" s="65"/>
      <c r="C70" s="65"/>
      <c r="D70" s="13">
        <v>800088</v>
      </c>
      <c r="E70" s="13" t="s">
        <v>13</v>
      </c>
      <c r="F70" s="13" t="s">
        <v>148</v>
      </c>
      <c r="G70" s="7" t="s">
        <v>149</v>
      </c>
    </row>
    <row r="71" spans="1:7" ht="21">
      <c r="A71" s="65"/>
      <c r="B71" s="65"/>
      <c r="C71" s="65"/>
      <c r="D71" s="13">
        <v>800102</v>
      </c>
      <c r="E71" s="13" t="s">
        <v>13</v>
      </c>
      <c r="F71" s="13" t="s">
        <v>127</v>
      </c>
      <c r="G71" s="7" t="s">
        <v>150</v>
      </c>
    </row>
    <row r="72" spans="1:7" ht="21">
      <c r="A72" s="65"/>
      <c r="B72" s="65"/>
      <c r="C72" s="65"/>
      <c r="D72" s="13">
        <v>800113</v>
      </c>
      <c r="E72" s="13" t="s">
        <v>13</v>
      </c>
      <c r="F72" s="13" t="s">
        <v>151</v>
      </c>
      <c r="G72" s="7" t="s">
        <v>152</v>
      </c>
    </row>
    <row r="73" spans="1:7" ht="21">
      <c r="A73" s="65"/>
      <c r="B73" s="65"/>
      <c r="C73" s="65"/>
      <c r="D73" s="13">
        <v>800128</v>
      </c>
      <c r="E73" s="13" t="s">
        <v>13</v>
      </c>
      <c r="F73" s="13" t="s">
        <v>153</v>
      </c>
      <c r="G73" s="7" t="s">
        <v>154</v>
      </c>
    </row>
    <row r="74" spans="1:7" ht="31.5">
      <c r="A74" s="65"/>
      <c r="B74" s="65"/>
      <c r="C74" s="65"/>
      <c r="D74" s="13">
        <v>800134</v>
      </c>
      <c r="E74" s="13" t="s">
        <v>10</v>
      </c>
      <c r="F74" s="13" t="s">
        <v>155</v>
      </c>
      <c r="G74" s="7" t="s">
        <v>156</v>
      </c>
    </row>
    <row r="75" spans="1:7">
      <c r="A75" s="65"/>
      <c r="B75" s="65"/>
      <c r="C75" s="82" t="s">
        <v>685</v>
      </c>
      <c r="D75" s="83"/>
      <c r="E75" s="83"/>
      <c r="F75" s="84"/>
      <c r="G75" s="15">
        <f>G52+G53+G54+G55+G56+G57+G58+G59+G60+G61-G65+G66+G67+G68+G69+G70+G71+G72+G73</f>
        <v>71424</v>
      </c>
    </row>
    <row r="76" spans="1:7" ht="21">
      <c r="A76" s="65"/>
      <c r="B76" s="65"/>
      <c r="C76" s="65" t="s">
        <v>157</v>
      </c>
      <c r="D76" s="13">
        <v>800048</v>
      </c>
      <c r="E76" s="13" t="s">
        <v>13</v>
      </c>
      <c r="F76" s="13" t="s">
        <v>18</v>
      </c>
      <c r="G76" s="7" t="s">
        <v>158</v>
      </c>
    </row>
    <row r="77" spans="1:7" ht="31.5">
      <c r="A77" s="65"/>
      <c r="B77" s="65"/>
      <c r="C77" s="65"/>
      <c r="D77" s="13">
        <v>800138</v>
      </c>
      <c r="E77" s="13" t="s">
        <v>10</v>
      </c>
      <c r="F77" s="13" t="s">
        <v>159</v>
      </c>
      <c r="G77" s="7" t="s">
        <v>160</v>
      </c>
    </row>
    <row r="78" spans="1:7" ht="31.5">
      <c r="A78" s="65"/>
      <c r="B78" s="81"/>
      <c r="C78" s="65"/>
      <c r="D78" s="13">
        <v>800139</v>
      </c>
      <c r="E78" s="13" t="s">
        <v>10</v>
      </c>
      <c r="F78" s="13" t="s">
        <v>159</v>
      </c>
      <c r="G78" s="7" t="s">
        <v>161</v>
      </c>
    </row>
    <row r="79" spans="1:7">
      <c r="A79" s="78"/>
      <c r="B79" s="48"/>
      <c r="C79" s="85" t="s">
        <v>685</v>
      </c>
      <c r="D79" s="85"/>
      <c r="E79" s="85"/>
      <c r="F79" s="86"/>
      <c r="G79" s="15" t="str">
        <f>G76</f>
        <v>238088,4</v>
      </c>
    </row>
    <row r="80" spans="1:7">
      <c r="A80" s="65"/>
      <c r="B80" s="67" t="s">
        <v>689</v>
      </c>
      <c r="C80" s="68"/>
      <c r="D80" s="68"/>
      <c r="E80" s="68"/>
      <c r="F80" s="69"/>
      <c r="G80" s="16">
        <f>SUM(G75+G79)</f>
        <v>309512.40000000002</v>
      </c>
    </row>
    <row r="81" spans="1:7" ht="21">
      <c r="A81" s="65"/>
      <c r="B81" s="65" t="s">
        <v>162</v>
      </c>
      <c r="C81" s="65" t="s">
        <v>9</v>
      </c>
      <c r="D81" s="13">
        <v>800008</v>
      </c>
      <c r="E81" s="13" t="s">
        <v>13</v>
      </c>
      <c r="F81" s="13" t="s">
        <v>163</v>
      </c>
      <c r="G81" s="7" t="s">
        <v>164</v>
      </c>
    </row>
    <row r="82" spans="1:7" ht="31.5">
      <c r="A82" s="65"/>
      <c r="B82" s="65"/>
      <c r="C82" s="65"/>
      <c r="D82" s="13">
        <v>800140</v>
      </c>
      <c r="E82" s="13" t="s">
        <v>10</v>
      </c>
      <c r="F82" s="13" t="s">
        <v>165</v>
      </c>
      <c r="G82" s="7" t="s">
        <v>166</v>
      </c>
    </row>
    <row r="83" spans="1:7">
      <c r="A83" s="19"/>
      <c r="B83" s="79"/>
      <c r="C83" s="79"/>
      <c r="D83" s="79"/>
      <c r="E83" s="79"/>
      <c r="F83" s="80"/>
      <c r="G83" s="15" t="str">
        <f>G81</f>
        <v>7800</v>
      </c>
    </row>
    <row r="84" spans="1:7">
      <c r="A84" s="13"/>
      <c r="B84" s="67" t="s">
        <v>690</v>
      </c>
      <c r="C84" s="68"/>
      <c r="D84" s="68"/>
      <c r="E84" s="68"/>
      <c r="F84" s="69"/>
      <c r="G84" s="16" t="str">
        <f>G83</f>
        <v>7800</v>
      </c>
    </row>
    <row r="85" spans="1:7">
      <c r="A85" s="13"/>
      <c r="B85" s="78" t="s">
        <v>683</v>
      </c>
      <c r="C85" s="79"/>
      <c r="D85" s="79"/>
      <c r="E85" s="79"/>
      <c r="F85" s="80"/>
      <c r="G85" s="20">
        <f>SUM(G51+G80+G84)</f>
        <v>383683.13</v>
      </c>
    </row>
    <row r="86" spans="1:7" ht="21">
      <c r="A86" s="75" t="s">
        <v>167</v>
      </c>
      <c r="B86" s="4" t="s">
        <v>8</v>
      </c>
      <c r="C86" s="4" t="s">
        <v>9</v>
      </c>
      <c r="D86" s="13">
        <v>800010</v>
      </c>
      <c r="E86" s="13" t="s">
        <v>13</v>
      </c>
      <c r="F86" s="4" t="s">
        <v>168</v>
      </c>
      <c r="G86" s="7" t="s">
        <v>169</v>
      </c>
    </row>
    <row r="87" spans="1:7">
      <c r="A87" s="75"/>
      <c r="B87" s="67" t="s">
        <v>691</v>
      </c>
      <c r="C87" s="68"/>
      <c r="D87" s="68"/>
      <c r="E87" s="68"/>
      <c r="F87" s="69"/>
      <c r="G87" s="16" t="str">
        <f>G86</f>
        <v>8917,7</v>
      </c>
    </row>
    <row r="88" spans="1:7" ht="21">
      <c r="A88" s="75"/>
      <c r="B88" s="75" t="s">
        <v>16</v>
      </c>
      <c r="C88" s="75" t="s">
        <v>9</v>
      </c>
      <c r="D88" s="13">
        <v>800005</v>
      </c>
      <c r="E88" s="13" t="s">
        <v>13</v>
      </c>
      <c r="F88" s="4" t="s">
        <v>170</v>
      </c>
      <c r="G88" s="7" t="s">
        <v>171</v>
      </c>
    </row>
    <row r="89" spans="1:7" ht="21">
      <c r="A89" s="75"/>
      <c r="B89" s="75"/>
      <c r="C89" s="75"/>
      <c r="D89" s="13">
        <v>800009</v>
      </c>
      <c r="E89" s="13" t="s">
        <v>13</v>
      </c>
      <c r="F89" s="4" t="s">
        <v>168</v>
      </c>
      <c r="G89" s="7" t="s">
        <v>172</v>
      </c>
    </row>
    <row r="90" spans="1:7" ht="21">
      <c r="A90" s="75"/>
      <c r="B90" s="75"/>
      <c r="C90" s="75"/>
      <c r="D90" s="13">
        <v>800025</v>
      </c>
      <c r="E90" s="13" t="s">
        <v>13</v>
      </c>
      <c r="F90" s="4" t="s">
        <v>173</v>
      </c>
      <c r="G90" s="7" t="s">
        <v>174</v>
      </c>
    </row>
    <row r="91" spans="1:7" ht="21">
      <c r="A91" s="75"/>
      <c r="B91" s="75"/>
      <c r="C91" s="75"/>
      <c r="D91" s="13">
        <v>800026</v>
      </c>
      <c r="E91" s="13" t="s">
        <v>63</v>
      </c>
      <c r="F91" s="4" t="s">
        <v>173</v>
      </c>
      <c r="G91" s="7" t="s">
        <v>174</v>
      </c>
    </row>
    <row r="92" spans="1:7">
      <c r="A92" s="75"/>
      <c r="B92" s="4"/>
      <c r="C92" s="4"/>
      <c r="D92" s="13"/>
      <c r="E92" s="13"/>
      <c r="F92" s="4"/>
      <c r="G92" s="15">
        <f>SUM(G88+G89+G90-G91)</f>
        <v>4110</v>
      </c>
    </row>
    <row r="93" spans="1:7" ht="21">
      <c r="A93" s="75"/>
      <c r="B93" s="75" t="s">
        <v>175</v>
      </c>
      <c r="C93" s="4" t="s">
        <v>9</v>
      </c>
      <c r="D93" s="13">
        <v>800028</v>
      </c>
      <c r="E93" s="13" t="s">
        <v>13</v>
      </c>
      <c r="F93" s="4" t="s">
        <v>176</v>
      </c>
      <c r="G93" s="7" t="s">
        <v>177</v>
      </c>
    </row>
    <row r="94" spans="1:7" ht="31.5">
      <c r="A94" s="75"/>
      <c r="B94" s="75"/>
      <c r="C94" s="4" t="s">
        <v>17</v>
      </c>
      <c r="D94" s="13">
        <v>800022</v>
      </c>
      <c r="E94" s="13" t="s">
        <v>10</v>
      </c>
      <c r="F94" s="4" t="s">
        <v>176</v>
      </c>
      <c r="G94" s="7" t="s">
        <v>177</v>
      </c>
    </row>
    <row r="95" spans="1:7">
      <c r="A95" s="21"/>
      <c r="B95" s="22"/>
      <c r="C95" s="22"/>
      <c r="D95" s="18"/>
      <c r="E95" s="18"/>
      <c r="F95" s="23"/>
      <c r="G95" s="15" t="str">
        <f>G93</f>
        <v>3006,64</v>
      </c>
    </row>
    <row r="96" spans="1:7">
      <c r="A96" s="67" t="s">
        <v>689</v>
      </c>
      <c r="B96" s="68"/>
      <c r="C96" s="68"/>
      <c r="D96" s="68"/>
      <c r="E96" s="68"/>
      <c r="F96" s="69"/>
      <c r="G96" s="24">
        <f>G92+G95</f>
        <v>7116.6399999999994</v>
      </c>
    </row>
    <row r="97" spans="1:7">
      <c r="A97" s="78" t="s">
        <v>692</v>
      </c>
      <c r="B97" s="79"/>
      <c r="C97" s="79"/>
      <c r="D97" s="79"/>
      <c r="E97" s="79"/>
      <c r="F97" s="80"/>
      <c r="G97" s="25">
        <f>G87+G96</f>
        <v>16034.34</v>
      </c>
    </row>
    <row r="98" spans="1:7" ht="21">
      <c r="A98" s="75" t="s">
        <v>20</v>
      </c>
      <c r="B98" s="75" t="s">
        <v>21</v>
      </c>
      <c r="C98" s="75" t="s">
        <v>9</v>
      </c>
      <c r="D98" s="13">
        <v>8</v>
      </c>
      <c r="E98" s="13" t="s">
        <v>13</v>
      </c>
      <c r="F98" s="4" t="s">
        <v>22</v>
      </c>
      <c r="G98" s="7" t="s">
        <v>178</v>
      </c>
    </row>
    <row r="99" spans="1:7" ht="21">
      <c r="A99" s="75"/>
      <c r="B99" s="75"/>
      <c r="C99" s="75"/>
      <c r="D99" s="13">
        <v>9</v>
      </c>
      <c r="E99" s="13" t="s">
        <v>137</v>
      </c>
      <c r="F99" s="4" t="s">
        <v>22</v>
      </c>
      <c r="G99" s="7" t="s">
        <v>179</v>
      </c>
    </row>
    <row r="100" spans="1:7" ht="21">
      <c r="A100" s="75"/>
      <c r="B100" s="75"/>
      <c r="C100" s="75"/>
      <c r="D100" s="13">
        <v>10</v>
      </c>
      <c r="E100" s="13" t="s">
        <v>137</v>
      </c>
      <c r="F100" s="4" t="s">
        <v>22</v>
      </c>
      <c r="G100" s="7" t="s">
        <v>180</v>
      </c>
    </row>
    <row r="101" spans="1:7" ht="21">
      <c r="A101" s="75"/>
      <c r="B101" s="75"/>
      <c r="C101" s="75"/>
      <c r="D101" s="13">
        <v>11</v>
      </c>
      <c r="E101" s="13" t="s">
        <v>13</v>
      </c>
      <c r="F101" s="4" t="s">
        <v>22</v>
      </c>
      <c r="G101" s="7" t="s">
        <v>181</v>
      </c>
    </row>
    <row r="102" spans="1:7" ht="21">
      <c r="A102" s="75"/>
      <c r="B102" s="75"/>
      <c r="C102" s="75"/>
      <c r="D102" s="13">
        <v>14</v>
      </c>
      <c r="E102" s="13" t="s">
        <v>13</v>
      </c>
      <c r="F102" s="4" t="s">
        <v>22</v>
      </c>
      <c r="G102" s="7" t="s">
        <v>182</v>
      </c>
    </row>
    <row r="103" spans="1:7" ht="21">
      <c r="A103" s="75"/>
      <c r="B103" s="75"/>
      <c r="C103" s="75"/>
      <c r="D103" s="13">
        <v>16</v>
      </c>
      <c r="E103" s="13" t="s">
        <v>13</v>
      </c>
      <c r="F103" s="4" t="s">
        <v>22</v>
      </c>
      <c r="G103" s="7" t="s">
        <v>183</v>
      </c>
    </row>
    <row r="104" spans="1:7" ht="21">
      <c r="A104" s="75"/>
      <c r="B104" s="75"/>
      <c r="C104" s="75"/>
      <c r="D104" s="13">
        <v>18</v>
      </c>
      <c r="E104" s="13" t="s">
        <v>13</v>
      </c>
      <c r="F104" s="4" t="s">
        <v>22</v>
      </c>
      <c r="G104" s="7" t="s">
        <v>184</v>
      </c>
    </row>
    <row r="105" spans="1:7" ht="21">
      <c r="A105" s="75"/>
      <c r="B105" s="75"/>
      <c r="C105" s="75"/>
      <c r="D105" s="13">
        <v>21</v>
      </c>
      <c r="E105" s="13" t="s">
        <v>13</v>
      </c>
      <c r="F105" s="4" t="s">
        <v>22</v>
      </c>
      <c r="G105" s="7" t="s">
        <v>185</v>
      </c>
    </row>
    <row r="106" spans="1:7" ht="21">
      <c r="A106" s="75"/>
      <c r="B106" s="75"/>
      <c r="C106" s="75"/>
      <c r="D106" s="13">
        <v>23</v>
      </c>
      <c r="E106" s="13" t="s">
        <v>13</v>
      </c>
      <c r="F106" s="4" t="s">
        <v>22</v>
      </c>
      <c r="G106" s="7" t="s">
        <v>186</v>
      </c>
    </row>
    <row r="107" spans="1:7" ht="21">
      <c r="A107" s="75"/>
      <c r="B107" s="75"/>
      <c r="C107" s="75"/>
      <c r="D107" s="13">
        <v>25</v>
      </c>
      <c r="E107" s="13" t="s">
        <v>13</v>
      </c>
      <c r="F107" s="4" t="s">
        <v>22</v>
      </c>
      <c r="G107" s="7" t="s">
        <v>187</v>
      </c>
    </row>
    <row r="108" spans="1:7" ht="21">
      <c r="A108" s="75"/>
      <c r="B108" s="75"/>
      <c r="C108" s="75"/>
      <c r="D108" s="13">
        <v>27</v>
      </c>
      <c r="E108" s="13" t="s">
        <v>13</v>
      </c>
      <c r="F108" s="4" t="s">
        <v>22</v>
      </c>
      <c r="G108" s="7" t="s">
        <v>188</v>
      </c>
    </row>
    <row r="109" spans="1:7" ht="21">
      <c r="A109" s="75"/>
      <c r="B109" s="75"/>
      <c r="C109" s="75"/>
      <c r="D109" s="13">
        <v>29</v>
      </c>
      <c r="E109" s="13" t="s">
        <v>13</v>
      </c>
      <c r="F109" s="4" t="s">
        <v>22</v>
      </c>
      <c r="G109" s="7" t="s">
        <v>189</v>
      </c>
    </row>
    <row r="110" spans="1:7" ht="21">
      <c r="A110" s="75"/>
      <c r="B110" s="75"/>
      <c r="C110" s="75"/>
      <c r="D110" s="13">
        <v>31</v>
      </c>
      <c r="E110" s="13" t="s">
        <v>13</v>
      </c>
      <c r="F110" s="4" t="s">
        <v>22</v>
      </c>
      <c r="G110" s="7" t="s">
        <v>190</v>
      </c>
    </row>
    <row r="111" spans="1:7" ht="21">
      <c r="A111" s="75"/>
      <c r="B111" s="75"/>
      <c r="C111" s="75"/>
      <c r="D111" s="13">
        <v>42</v>
      </c>
      <c r="E111" s="13" t="s">
        <v>13</v>
      </c>
      <c r="F111" s="4" t="s">
        <v>22</v>
      </c>
      <c r="G111" s="7" t="s">
        <v>191</v>
      </c>
    </row>
    <row r="112" spans="1:7" ht="21">
      <c r="A112" s="75"/>
      <c r="B112" s="75"/>
      <c r="C112" s="75"/>
      <c r="D112" s="13">
        <v>44</v>
      </c>
      <c r="E112" s="13" t="s">
        <v>13</v>
      </c>
      <c r="F112" s="4" t="s">
        <v>22</v>
      </c>
      <c r="G112" s="7" t="s">
        <v>189</v>
      </c>
    </row>
    <row r="113" spans="1:7" ht="21">
      <c r="A113" s="75"/>
      <c r="B113" s="75"/>
      <c r="C113" s="75"/>
      <c r="D113" s="13">
        <v>46</v>
      </c>
      <c r="E113" s="13" t="s">
        <v>13</v>
      </c>
      <c r="F113" s="4" t="s">
        <v>22</v>
      </c>
      <c r="G113" s="7" t="s">
        <v>190</v>
      </c>
    </row>
    <row r="114" spans="1:7" ht="21">
      <c r="A114" s="75"/>
      <c r="B114" s="75"/>
      <c r="C114" s="75"/>
      <c r="D114" s="13">
        <v>48</v>
      </c>
      <c r="E114" s="13" t="s">
        <v>63</v>
      </c>
      <c r="F114" s="4" t="s">
        <v>22</v>
      </c>
      <c r="G114" s="7" t="s">
        <v>189</v>
      </c>
    </row>
    <row r="115" spans="1:7" ht="21">
      <c r="A115" s="75"/>
      <c r="B115" s="75"/>
      <c r="C115" s="75"/>
      <c r="D115" s="13">
        <v>50</v>
      </c>
      <c r="E115" s="13" t="s">
        <v>63</v>
      </c>
      <c r="F115" s="4" t="s">
        <v>22</v>
      </c>
      <c r="G115" s="7" t="s">
        <v>190</v>
      </c>
    </row>
    <row r="116" spans="1:7">
      <c r="A116" s="75"/>
      <c r="B116" s="67" t="s">
        <v>693</v>
      </c>
      <c r="C116" s="68"/>
      <c r="D116" s="68"/>
      <c r="E116" s="68"/>
      <c r="F116" s="69"/>
      <c r="G116" s="16">
        <f>SUM(G98+G99+G100+G101+G102+G103+G104+G105+G106+G107+G108+G109+G110+G111+G112+G113-G114-G115)</f>
        <v>175816.36000000002</v>
      </c>
    </row>
    <row r="117" spans="1:7" ht="21">
      <c r="A117" s="75"/>
      <c r="B117" s="75" t="s">
        <v>16</v>
      </c>
      <c r="C117" s="75" t="s">
        <v>9</v>
      </c>
      <c r="D117" s="13">
        <v>5</v>
      </c>
      <c r="E117" s="13" t="s">
        <v>13</v>
      </c>
      <c r="F117" s="4" t="s">
        <v>192</v>
      </c>
      <c r="G117" s="7" t="s">
        <v>193</v>
      </c>
    </row>
    <row r="118" spans="1:7" ht="21">
      <c r="A118" s="75"/>
      <c r="B118" s="75"/>
      <c r="C118" s="75"/>
      <c r="D118" s="13">
        <v>6</v>
      </c>
      <c r="E118" s="13" t="s">
        <v>13</v>
      </c>
      <c r="F118" s="4" t="s">
        <v>192</v>
      </c>
      <c r="G118" s="7" t="s">
        <v>193</v>
      </c>
    </row>
    <row r="119" spans="1:7" ht="21">
      <c r="A119" s="75"/>
      <c r="B119" s="75"/>
      <c r="C119" s="75"/>
      <c r="D119" s="13">
        <v>13</v>
      </c>
      <c r="E119" s="13" t="s">
        <v>13</v>
      </c>
      <c r="F119" s="4" t="s">
        <v>27</v>
      </c>
      <c r="G119" s="7" t="s">
        <v>194</v>
      </c>
    </row>
    <row r="120" spans="1:7" ht="21">
      <c r="A120" s="75"/>
      <c r="B120" s="75"/>
      <c r="C120" s="75"/>
      <c r="D120" s="13">
        <v>20</v>
      </c>
      <c r="E120" s="13" t="s">
        <v>13</v>
      </c>
      <c r="F120" s="4" t="s">
        <v>173</v>
      </c>
      <c r="G120" s="7" t="s">
        <v>174</v>
      </c>
    </row>
    <row r="121" spans="1:7" ht="31.5">
      <c r="A121" s="75"/>
      <c r="B121" s="75"/>
      <c r="C121" s="75"/>
      <c r="D121" s="13">
        <v>33</v>
      </c>
      <c r="E121" s="13" t="s">
        <v>10</v>
      </c>
      <c r="F121" s="4" t="s">
        <v>49</v>
      </c>
      <c r="G121" s="7" t="s">
        <v>195</v>
      </c>
    </row>
    <row r="122" spans="1:7" ht="21">
      <c r="A122" s="75"/>
      <c r="B122" s="75"/>
      <c r="C122" s="75"/>
      <c r="D122" s="13">
        <v>34</v>
      </c>
      <c r="E122" s="13" t="s">
        <v>13</v>
      </c>
      <c r="F122" s="4" t="s">
        <v>173</v>
      </c>
      <c r="G122" s="7" t="s">
        <v>196</v>
      </c>
    </row>
    <row r="123" spans="1:7" ht="31.5">
      <c r="A123" s="75"/>
      <c r="B123" s="75"/>
      <c r="C123" s="75"/>
      <c r="D123" s="13">
        <v>35</v>
      </c>
      <c r="E123" s="13" t="s">
        <v>10</v>
      </c>
      <c r="F123" s="4" t="s">
        <v>197</v>
      </c>
      <c r="G123" s="7" t="s">
        <v>198</v>
      </c>
    </row>
    <row r="124" spans="1:7" ht="21">
      <c r="A124" s="75"/>
      <c r="B124" s="75"/>
      <c r="C124" s="75"/>
      <c r="D124" s="13">
        <v>36</v>
      </c>
      <c r="E124" s="13" t="s">
        <v>13</v>
      </c>
      <c r="F124" s="4" t="s">
        <v>27</v>
      </c>
      <c r="G124" s="7" t="s">
        <v>29</v>
      </c>
    </row>
    <row r="125" spans="1:7" ht="21">
      <c r="A125" s="75"/>
      <c r="B125" s="75"/>
      <c r="C125" s="75"/>
      <c r="D125" s="13">
        <v>37</v>
      </c>
      <c r="E125" s="13" t="s">
        <v>13</v>
      </c>
      <c r="F125" s="4" t="s">
        <v>27</v>
      </c>
      <c r="G125" s="7" t="s">
        <v>199</v>
      </c>
    </row>
    <row r="126" spans="1:7" ht="21">
      <c r="A126" s="75"/>
      <c r="B126" s="75"/>
      <c r="C126" s="75"/>
      <c r="D126" s="13">
        <v>38</v>
      </c>
      <c r="E126" s="13" t="s">
        <v>13</v>
      </c>
      <c r="F126" s="4" t="s">
        <v>30</v>
      </c>
      <c r="G126" s="7" t="s">
        <v>200</v>
      </c>
    </row>
    <row r="127" spans="1:7" ht="21">
      <c r="A127" s="75"/>
      <c r="B127" s="75"/>
      <c r="C127" s="75"/>
      <c r="D127" s="13">
        <v>39</v>
      </c>
      <c r="E127" s="13" t="s">
        <v>13</v>
      </c>
      <c r="F127" s="4" t="s">
        <v>30</v>
      </c>
      <c r="G127" s="7" t="s">
        <v>201</v>
      </c>
    </row>
    <row r="128" spans="1:7" ht="21">
      <c r="A128" s="75"/>
      <c r="B128" s="75"/>
      <c r="C128" s="75"/>
      <c r="D128" s="13">
        <v>40</v>
      </c>
      <c r="E128" s="13" t="s">
        <v>13</v>
      </c>
      <c r="F128" s="4" t="s">
        <v>27</v>
      </c>
      <c r="G128" s="7" t="s">
        <v>31</v>
      </c>
    </row>
    <row r="129" spans="1:7" ht="21">
      <c r="A129" s="75"/>
      <c r="B129" s="75"/>
      <c r="C129" s="75"/>
      <c r="D129" s="13">
        <v>41</v>
      </c>
      <c r="E129" s="13" t="s">
        <v>13</v>
      </c>
      <c r="F129" s="4" t="s">
        <v>30</v>
      </c>
      <c r="G129" s="7" t="s">
        <v>31</v>
      </c>
    </row>
    <row r="130" spans="1:7">
      <c r="A130" s="75"/>
      <c r="B130" s="67" t="s">
        <v>685</v>
      </c>
      <c r="C130" s="68"/>
      <c r="D130" s="68"/>
      <c r="E130" s="68"/>
      <c r="F130" s="69"/>
      <c r="G130" s="16">
        <f>SUM(G117+G118+G119+G120+G122+G124+G125+G126+G127+G128+G129)</f>
        <v>60921.599999999999</v>
      </c>
    </row>
    <row r="131" spans="1:7" ht="21">
      <c r="A131" s="75"/>
      <c r="B131" s="75" t="s">
        <v>202</v>
      </c>
      <c r="C131" s="75" t="s">
        <v>9</v>
      </c>
      <c r="D131" s="13">
        <v>1</v>
      </c>
      <c r="E131" s="13" t="s">
        <v>13</v>
      </c>
      <c r="F131" s="4" t="s">
        <v>22</v>
      </c>
      <c r="G131" s="7" t="s">
        <v>182</v>
      </c>
    </row>
    <row r="132" spans="1:7" ht="21">
      <c r="A132" s="75"/>
      <c r="B132" s="75"/>
      <c r="C132" s="75"/>
      <c r="D132" s="13">
        <v>2</v>
      </c>
      <c r="E132" s="13" t="s">
        <v>63</v>
      </c>
      <c r="F132" s="4" t="s">
        <v>22</v>
      </c>
      <c r="G132" s="7" t="s">
        <v>182</v>
      </c>
    </row>
    <row r="133" spans="1:7" ht="21">
      <c r="A133" s="75"/>
      <c r="B133" s="75"/>
      <c r="C133" s="75"/>
      <c r="D133" s="13">
        <v>3</v>
      </c>
      <c r="E133" s="13" t="s">
        <v>13</v>
      </c>
      <c r="F133" s="4" t="s">
        <v>22</v>
      </c>
      <c r="G133" s="7" t="s">
        <v>182</v>
      </c>
    </row>
    <row r="134" spans="1:7">
      <c r="A134" s="75"/>
      <c r="B134" s="67" t="s">
        <v>202</v>
      </c>
      <c r="C134" s="68"/>
      <c r="D134" s="68"/>
      <c r="E134" s="68"/>
      <c r="F134" s="69"/>
      <c r="G134" s="15">
        <f>SUM(G131-G132+G133)</f>
        <v>13272.16</v>
      </c>
    </row>
    <row r="135" spans="1:7" ht="21">
      <c r="A135" s="75"/>
      <c r="B135" s="75" t="s">
        <v>34</v>
      </c>
      <c r="C135" s="75" t="s">
        <v>9</v>
      </c>
      <c r="D135" s="13">
        <v>7</v>
      </c>
      <c r="E135" s="13" t="s">
        <v>13</v>
      </c>
      <c r="F135" s="4" t="s">
        <v>35</v>
      </c>
      <c r="G135" s="7" t="s">
        <v>203</v>
      </c>
    </row>
    <row r="136" spans="1:7" ht="21">
      <c r="A136" s="75"/>
      <c r="B136" s="75"/>
      <c r="C136" s="75"/>
      <c r="D136" s="13">
        <v>12</v>
      </c>
      <c r="E136" s="13" t="s">
        <v>13</v>
      </c>
      <c r="F136" s="4" t="s">
        <v>35</v>
      </c>
      <c r="G136" s="7" t="s">
        <v>204</v>
      </c>
    </row>
    <row r="137" spans="1:7" ht="21">
      <c r="A137" s="75"/>
      <c r="B137" s="75"/>
      <c r="C137" s="75"/>
      <c r="D137" s="13">
        <v>15</v>
      </c>
      <c r="E137" s="13" t="s">
        <v>13</v>
      </c>
      <c r="F137" s="4" t="s">
        <v>35</v>
      </c>
      <c r="G137" s="7" t="s">
        <v>203</v>
      </c>
    </row>
    <row r="138" spans="1:7" ht="21">
      <c r="A138" s="75"/>
      <c r="B138" s="75"/>
      <c r="C138" s="75"/>
      <c r="D138" s="13">
        <v>17</v>
      </c>
      <c r="E138" s="13" t="s">
        <v>13</v>
      </c>
      <c r="F138" s="4" t="s">
        <v>35</v>
      </c>
      <c r="G138" s="7" t="s">
        <v>205</v>
      </c>
    </row>
    <row r="139" spans="1:7" ht="21">
      <c r="A139" s="75"/>
      <c r="B139" s="75"/>
      <c r="C139" s="75"/>
      <c r="D139" s="13">
        <v>19</v>
      </c>
      <c r="E139" s="13" t="s">
        <v>13</v>
      </c>
      <c r="F139" s="4" t="s">
        <v>35</v>
      </c>
      <c r="G139" s="7" t="s">
        <v>206</v>
      </c>
    </row>
    <row r="140" spans="1:7" ht="21">
      <c r="A140" s="75"/>
      <c r="B140" s="75"/>
      <c r="C140" s="75"/>
      <c r="D140" s="13">
        <v>22</v>
      </c>
      <c r="E140" s="13" t="s">
        <v>13</v>
      </c>
      <c r="F140" s="4" t="s">
        <v>35</v>
      </c>
      <c r="G140" s="7" t="s">
        <v>207</v>
      </c>
    </row>
    <row r="141" spans="1:7" ht="21">
      <c r="A141" s="75"/>
      <c r="B141" s="75"/>
      <c r="C141" s="75"/>
      <c r="D141" s="13">
        <v>24</v>
      </c>
      <c r="E141" s="13" t="s">
        <v>13</v>
      </c>
      <c r="F141" s="4" t="s">
        <v>35</v>
      </c>
      <c r="G141" s="7" t="s">
        <v>208</v>
      </c>
    </row>
    <row r="142" spans="1:7" ht="21">
      <c r="A142" s="75"/>
      <c r="B142" s="75"/>
      <c r="C142" s="75"/>
      <c r="D142" s="13">
        <v>26</v>
      </c>
      <c r="E142" s="13" t="s">
        <v>13</v>
      </c>
      <c r="F142" s="4" t="s">
        <v>35</v>
      </c>
      <c r="G142" s="7" t="s">
        <v>209</v>
      </c>
    </row>
    <row r="143" spans="1:7" ht="21">
      <c r="A143" s="75"/>
      <c r="B143" s="75"/>
      <c r="C143" s="75"/>
      <c r="D143" s="13">
        <v>28</v>
      </c>
      <c r="E143" s="13" t="s">
        <v>13</v>
      </c>
      <c r="F143" s="4" t="s">
        <v>35</v>
      </c>
      <c r="G143" s="7" t="s">
        <v>210</v>
      </c>
    </row>
    <row r="144" spans="1:7" ht="21">
      <c r="A144" s="75"/>
      <c r="B144" s="75"/>
      <c r="C144" s="75"/>
      <c r="D144" s="13">
        <v>30</v>
      </c>
      <c r="E144" s="13" t="s">
        <v>13</v>
      </c>
      <c r="F144" s="4" t="s">
        <v>35</v>
      </c>
      <c r="G144" s="7" t="s">
        <v>211</v>
      </c>
    </row>
    <row r="145" spans="1:7" ht="21">
      <c r="A145" s="75"/>
      <c r="B145" s="75"/>
      <c r="C145" s="75"/>
      <c r="D145" s="13">
        <v>32</v>
      </c>
      <c r="E145" s="13" t="s">
        <v>13</v>
      </c>
      <c r="F145" s="4" t="s">
        <v>35</v>
      </c>
      <c r="G145" s="7" t="s">
        <v>212</v>
      </c>
    </row>
    <row r="146" spans="1:7" ht="21">
      <c r="A146" s="75"/>
      <c r="B146" s="75"/>
      <c r="C146" s="75"/>
      <c r="D146" s="13">
        <v>43</v>
      </c>
      <c r="E146" s="13" t="s">
        <v>13</v>
      </c>
      <c r="F146" s="4" t="s">
        <v>35</v>
      </c>
      <c r="G146" s="7" t="s">
        <v>213</v>
      </c>
    </row>
    <row r="147" spans="1:7" ht="21">
      <c r="A147" s="75"/>
      <c r="B147" s="75"/>
      <c r="C147" s="75"/>
      <c r="D147" s="13">
        <v>45</v>
      </c>
      <c r="E147" s="13" t="s">
        <v>13</v>
      </c>
      <c r="F147" s="4" t="s">
        <v>35</v>
      </c>
      <c r="G147" s="7" t="s">
        <v>211</v>
      </c>
    </row>
    <row r="148" spans="1:7" ht="21">
      <c r="A148" s="75"/>
      <c r="B148" s="75"/>
      <c r="C148" s="75"/>
      <c r="D148" s="13">
        <v>47</v>
      </c>
      <c r="E148" s="13" t="s">
        <v>13</v>
      </c>
      <c r="F148" s="4" t="s">
        <v>35</v>
      </c>
      <c r="G148" s="7" t="s">
        <v>212</v>
      </c>
    </row>
    <row r="149" spans="1:7" ht="21">
      <c r="A149" s="75"/>
      <c r="B149" s="75"/>
      <c r="C149" s="75"/>
      <c r="D149" s="13">
        <v>49</v>
      </c>
      <c r="E149" s="13" t="s">
        <v>63</v>
      </c>
      <c r="F149" s="4" t="s">
        <v>35</v>
      </c>
      <c r="G149" s="7" t="s">
        <v>211</v>
      </c>
    </row>
    <row r="150" spans="1:7" ht="21">
      <c r="A150" s="75"/>
      <c r="B150" s="75"/>
      <c r="C150" s="75"/>
      <c r="D150" s="13">
        <v>51</v>
      </c>
      <c r="E150" s="13" t="s">
        <v>63</v>
      </c>
      <c r="F150" s="4" t="s">
        <v>35</v>
      </c>
      <c r="G150" s="7" t="s">
        <v>212</v>
      </c>
    </row>
    <row r="151" spans="1:7">
      <c r="A151" s="75"/>
      <c r="B151" s="67" t="s">
        <v>686</v>
      </c>
      <c r="C151" s="68"/>
      <c r="D151" s="68"/>
      <c r="E151" s="68"/>
      <c r="F151" s="69"/>
      <c r="G151" s="16">
        <f>SUM(G135+G136+G137+G138+G139+G139+G140+G141+G142+G143+G144+G145+G146+G147+G148-G149-G150)</f>
        <v>38299.900000000009</v>
      </c>
    </row>
    <row r="152" spans="1:7" ht="31.5">
      <c r="A152" s="75"/>
      <c r="B152" s="4" t="s">
        <v>202</v>
      </c>
      <c r="C152" s="4" t="s">
        <v>9</v>
      </c>
      <c r="D152" s="13">
        <v>4</v>
      </c>
      <c r="E152" s="13" t="s">
        <v>13</v>
      </c>
      <c r="F152" s="4" t="s">
        <v>35</v>
      </c>
      <c r="G152" s="7" t="s">
        <v>203</v>
      </c>
    </row>
    <row r="153" spans="1:7">
      <c r="A153" s="78" t="s">
        <v>694</v>
      </c>
      <c r="B153" s="79"/>
      <c r="C153" s="79"/>
      <c r="D153" s="79"/>
      <c r="E153" s="79"/>
      <c r="F153" s="80"/>
      <c r="G153" s="15" t="str">
        <f>G152</f>
        <v>2654,43</v>
      </c>
    </row>
    <row r="154" spans="1:7">
      <c r="A154" s="67" t="s">
        <v>695</v>
      </c>
      <c r="B154" s="68"/>
      <c r="C154" s="68"/>
      <c r="D154" s="68"/>
      <c r="E154" s="68"/>
      <c r="F154" s="69"/>
      <c r="G154" s="16">
        <f>G134+G153</f>
        <v>15926.59</v>
      </c>
    </row>
    <row r="155" spans="1:7">
      <c r="A155" s="78" t="s">
        <v>696</v>
      </c>
      <c r="B155" s="79"/>
      <c r="C155" s="79"/>
      <c r="D155" s="79"/>
      <c r="E155" s="79"/>
      <c r="F155" s="80"/>
      <c r="G155" s="20">
        <f>G116+G130+G151+G154</f>
        <v>290964.45000000007</v>
      </c>
    </row>
    <row r="156" spans="1:7" ht="21">
      <c r="A156" s="75" t="s">
        <v>40</v>
      </c>
      <c r="B156" s="75" t="s">
        <v>8</v>
      </c>
      <c r="C156" s="75" t="s">
        <v>9</v>
      </c>
      <c r="D156" s="13">
        <v>800002</v>
      </c>
      <c r="E156" s="13" t="s">
        <v>13</v>
      </c>
      <c r="F156" s="4" t="s">
        <v>214</v>
      </c>
      <c r="G156" s="7" t="s">
        <v>215</v>
      </c>
    </row>
    <row r="157" spans="1:7" ht="21">
      <c r="A157" s="75"/>
      <c r="B157" s="75"/>
      <c r="C157" s="75"/>
      <c r="D157" s="13">
        <v>800004</v>
      </c>
      <c r="E157" s="13" t="s">
        <v>13</v>
      </c>
      <c r="F157" s="4" t="s">
        <v>216</v>
      </c>
      <c r="G157" s="7" t="s">
        <v>217</v>
      </c>
    </row>
    <row r="158" spans="1:7" ht="21">
      <c r="A158" s="75"/>
      <c r="B158" s="75"/>
      <c r="C158" s="75"/>
      <c r="D158" s="13">
        <v>800020</v>
      </c>
      <c r="E158" s="13" t="s">
        <v>13</v>
      </c>
      <c r="F158" s="4" t="s">
        <v>218</v>
      </c>
      <c r="G158" s="7" t="s">
        <v>219</v>
      </c>
    </row>
    <row r="159" spans="1:7" ht="21">
      <c r="A159" s="75"/>
      <c r="B159" s="75"/>
      <c r="C159" s="75"/>
      <c r="D159" s="13">
        <v>800027</v>
      </c>
      <c r="E159" s="13" t="s">
        <v>13</v>
      </c>
      <c r="F159" s="4" t="s">
        <v>220</v>
      </c>
      <c r="G159" s="7" t="s">
        <v>221</v>
      </c>
    </row>
    <row r="160" spans="1:7" ht="21">
      <c r="A160" s="75"/>
      <c r="B160" s="75"/>
      <c r="C160" s="75"/>
      <c r="D160" s="13">
        <v>800035</v>
      </c>
      <c r="E160" s="13" t="s">
        <v>13</v>
      </c>
      <c r="F160" s="4" t="s">
        <v>222</v>
      </c>
      <c r="G160" s="7" t="s">
        <v>223</v>
      </c>
    </row>
    <row r="161" spans="1:7" ht="21">
      <c r="A161" s="75"/>
      <c r="B161" s="75"/>
      <c r="C161" s="75"/>
      <c r="D161" s="13">
        <v>800037</v>
      </c>
      <c r="E161" s="13" t="s">
        <v>13</v>
      </c>
      <c r="F161" s="4" t="s">
        <v>224</v>
      </c>
      <c r="G161" s="7" t="s">
        <v>225</v>
      </c>
    </row>
    <row r="162" spans="1:7" ht="21">
      <c r="A162" s="75"/>
      <c r="B162" s="75"/>
      <c r="C162" s="75"/>
      <c r="D162" s="13">
        <v>800039</v>
      </c>
      <c r="E162" s="13" t="s">
        <v>13</v>
      </c>
      <c r="F162" s="4" t="s">
        <v>47</v>
      </c>
      <c r="G162" s="7" t="s">
        <v>226</v>
      </c>
    </row>
    <row r="163" spans="1:7" ht="21">
      <c r="A163" s="75"/>
      <c r="B163" s="75"/>
      <c r="C163" s="75"/>
      <c r="D163" s="13">
        <v>800040</v>
      </c>
      <c r="E163" s="13" t="s">
        <v>13</v>
      </c>
      <c r="F163" s="4" t="s">
        <v>227</v>
      </c>
      <c r="G163" s="7" t="s">
        <v>228</v>
      </c>
    </row>
    <row r="164" spans="1:7" ht="21">
      <c r="A164" s="75"/>
      <c r="B164" s="75"/>
      <c r="C164" s="75"/>
      <c r="D164" s="13">
        <v>800041</v>
      </c>
      <c r="E164" s="13" t="s">
        <v>13</v>
      </c>
      <c r="F164" s="4" t="s">
        <v>229</v>
      </c>
      <c r="G164" s="7" t="s">
        <v>230</v>
      </c>
    </row>
    <row r="165" spans="1:7" ht="21">
      <c r="A165" s="75"/>
      <c r="B165" s="75"/>
      <c r="C165" s="75"/>
      <c r="D165" s="13">
        <v>800042</v>
      </c>
      <c r="E165" s="13" t="s">
        <v>13</v>
      </c>
      <c r="F165" s="4" t="s">
        <v>231</v>
      </c>
      <c r="G165" s="7" t="s">
        <v>232</v>
      </c>
    </row>
    <row r="166" spans="1:7" ht="21">
      <c r="A166" s="75"/>
      <c r="B166" s="75"/>
      <c r="C166" s="75"/>
      <c r="D166" s="13">
        <v>800047</v>
      </c>
      <c r="E166" s="13" t="s">
        <v>63</v>
      </c>
      <c r="F166" s="4" t="s">
        <v>231</v>
      </c>
      <c r="G166" s="7" t="s">
        <v>232</v>
      </c>
    </row>
    <row r="167" spans="1:7" ht="21">
      <c r="A167" s="75"/>
      <c r="B167" s="75"/>
      <c r="C167" s="75"/>
      <c r="D167" s="13">
        <v>800049</v>
      </c>
      <c r="E167" s="13" t="s">
        <v>13</v>
      </c>
      <c r="F167" s="4" t="s">
        <v>233</v>
      </c>
      <c r="G167" s="7" t="s">
        <v>234</v>
      </c>
    </row>
    <row r="168" spans="1:7" ht="21">
      <c r="A168" s="75"/>
      <c r="B168" s="75"/>
      <c r="C168" s="75"/>
      <c r="D168" s="13">
        <v>800050</v>
      </c>
      <c r="E168" s="13" t="s">
        <v>13</v>
      </c>
      <c r="F168" s="4" t="s">
        <v>235</v>
      </c>
      <c r="G168" s="7" t="s">
        <v>236</v>
      </c>
    </row>
    <row r="169" spans="1:7" ht="21">
      <c r="A169" s="75"/>
      <c r="B169" s="75"/>
      <c r="C169" s="75"/>
      <c r="D169" s="13">
        <v>800051</v>
      </c>
      <c r="E169" s="13" t="s">
        <v>13</v>
      </c>
      <c r="F169" s="4" t="s">
        <v>237</v>
      </c>
      <c r="G169" s="7" t="s">
        <v>238</v>
      </c>
    </row>
    <row r="170" spans="1:7" ht="21">
      <c r="A170" s="75"/>
      <c r="B170" s="75"/>
      <c r="C170" s="75"/>
      <c r="D170" s="13">
        <v>800052</v>
      </c>
      <c r="E170" s="13" t="s">
        <v>13</v>
      </c>
      <c r="F170" s="4" t="s">
        <v>239</v>
      </c>
      <c r="G170" s="7" t="s">
        <v>240</v>
      </c>
    </row>
    <row r="171" spans="1:7" ht="21">
      <c r="A171" s="75"/>
      <c r="B171" s="75"/>
      <c r="C171" s="75"/>
      <c r="D171" s="13">
        <v>800053</v>
      </c>
      <c r="E171" s="13" t="s">
        <v>13</v>
      </c>
      <c r="F171" s="4" t="s">
        <v>241</v>
      </c>
      <c r="G171" s="7" t="s">
        <v>242</v>
      </c>
    </row>
    <row r="172" spans="1:7" ht="21">
      <c r="A172" s="75"/>
      <c r="B172" s="75"/>
      <c r="C172" s="75"/>
      <c r="D172" s="13">
        <v>800054</v>
      </c>
      <c r="E172" s="13" t="s">
        <v>13</v>
      </c>
      <c r="F172" s="4" t="s">
        <v>243</v>
      </c>
      <c r="G172" s="7" t="s">
        <v>244</v>
      </c>
    </row>
    <row r="173" spans="1:7" ht="21">
      <c r="A173" s="75"/>
      <c r="B173" s="75"/>
      <c r="C173" s="75"/>
      <c r="D173" s="13">
        <v>800055</v>
      </c>
      <c r="E173" s="13" t="s">
        <v>13</v>
      </c>
      <c r="F173" s="4" t="s">
        <v>245</v>
      </c>
      <c r="G173" s="7" t="s">
        <v>246</v>
      </c>
    </row>
    <row r="174" spans="1:7" ht="21">
      <c r="A174" s="75"/>
      <c r="B174" s="75"/>
      <c r="C174" s="75"/>
      <c r="D174" s="13">
        <v>800056</v>
      </c>
      <c r="E174" s="13" t="s">
        <v>13</v>
      </c>
      <c r="F174" s="4" t="s">
        <v>247</v>
      </c>
      <c r="G174" s="7" t="s">
        <v>248</v>
      </c>
    </row>
    <row r="175" spans="1:7" ht="21">
      <c r="A175" s="75"/>
      <c r="B175" s="75"/>
      <c r="C175" s="75"/>
      <c r="D175" s="13">
        <v>800057</v>
      </c>
      <c r="E175" s="13" t="s">
        <v>13</v>
      </c>
      <c r="F175" s="4" t="s">
        <v>249</v>
      </c>
      <c r="G175" s="7" t="s">
        <v>250</v>
      </c>
    </row>
    <row r="176" spans="1:7" ht="21">
      <c r="A176" s="75"/>
      <c r="B176" s="75"/>
      <c r="C176" s="75"/>
      <c r="D176" s="13">
        <v>800058</v>
      </c>
      <c r="E176" s="13" t="s">
        <v>13</v>
      </c>
      <c r="F176" s="4" t="s">
        <v>251</v>
      </c>
      <c r="G176" s="7" t="s">
        <v>252</v>
      </c>
    </row>
    <row r="177" spans="1:7" ht="21">
      <c r="A177" s="75"/>
      <c r="B177" s="75"/>
      <c r="C177" s="75"/>
      <c r="D177" s="13">
        <v>800059</v>
      </c>
      <c r="E177" s="13" t="s">
        <v>13</v>
      </c>
      <c r="F177" s="4" t="s">
        <v>74</v>
      </c>
      <c r="G177" s="7" t="s">
        <v>253</v>
      </c>
    </row>
    <row r="178" spans="1:7" ht="21">
      <c r="A178" s="75"/>
      <c r="B178" s="75"/>
      <c r="C178" s="75"/>
      <c r="D178" s="13">
        <v>800060</v>
      </c>
      <c r="E178" s="13" t="s">
        <v>13</v>
      </c>
      <c r="F178" s="4" t="s">
        <v>254</v>
      </c>
      <c r="G178" s="7" t="s">
        <v>255</v>
      </c>
    </row>
    <row r="179" spans="1:7" ht="21">
      <c r="A179" s="75"/>
      <c r="B179" s="75"/>
      <c r="C179" s="75"/>
      <c r="D179" s="13">
        <v>800061</v>
      </c>
      <c r="E179" s="13" t="s">
        <v>13</v>
      </c>
      <c r="F179" s="4" t="s">
        <v>256</v>
      </c>
      <c r="G179" s="7" t="s">
        <v>257</v>
      </c>
    </row>
    <row r="180" spans="1:7" ht="21">
      <c r="A180" s="75"/>
      <c r="B180" s="75"/>
      <c r="C180" s="75"/>
      <c r="D180" s="13">
        <v>800062</v>
      </c>
      <c r="E180" s="13" t="s">
        <v>13</v>
      </c>
      <c r="F180" s="4" t="s">
        <v>258</v>
      </c>
      <c r="G180" s="7" t="s">
        <v>259</v>
      </c>
    </row>
    <row r="181" spans="1:7" ht="21">
      <c r="A181" s="75"/>
      <c r="B181" s="75"/>
      <c r="C181" s="75"/>
      <c r="D181" s="13">
        <v>800063</v>
      </c>
      <c r="E181" s="13" t="s">
        <v>13</v>
      </c>
      <c r="F181" s="4" t="s">
        <v>260</v>
      </c>
      <c r="G181" s="7" t="s">
        <v>261</v>
      </c>
    </row>
    <row r="182" spans="1:7" ht="21">
      <c r="A182" s="75"/>
      <c r="B182" s="75"/>
      <c r="C182" s="75"/>
      <c r="D182" s="13">
        <v>800064</v>
      </c>
      <c r="E182" s="13" t="s">
        <v>13</v>
      </c>
      <c r="F182" s="4" t="s">
        <v>262</v>
      </c>
      <c r="G182" s="7" t="s">
        <v>263</v>
      </c>
    </row>
    <row r="183" spans="1:7" ht="21">
      <c r="A183" s="75"/>
      <c r="B183" s="75"/>
      <c r="C183" s="75"/>
      <c r="D183" s="13">
        <v>800066</v>
      </c>
      <c r="E183" s="13" t="s">
        <v>13</v>
      </c>
      <c r="F183" s="4" t="s">
        <v>264</v>
      </c>
      <c r="G183" s="7" t="s">
        <v>265</v>
      </c>
    </row>
    <row r="184" spans="1:7" ht="21">
      <c r="A184" s="75"/>
      <c r="B184" s="75"/>
      <c r="C184" s="75"/>
      <c r="D184" s="13">
        <v>800067</v>
      </c>
      <c r="E184" s="13" t="s">
        <v>13</v>
      </c>
      <c r="F184" s="4" t="s">
        <v>266</v>
      </c>
      <c r="G184" s="7" t="s">
        <v>267</v>
      </c>
    </row>
    <row r="185" spans="1:7" ht="21">
      <c r="A185" s="75"/>
      <c r="B185" s="75"/>
      <c r="C185" s="75"/>
      <c r="D185" s="13">
        <v>800069</v>
      </c>
      <c r="E185" s="13" t="s">
        <v>13</v>
      </c>
      <c r="F185" s="4" t="s">
        <v>74</v>
      </c>
      <c r="G185" s="7" t="s">
        <v>268</v>
      </c>
    </row>
    <row r="186" spans="1:7" ht="21">
      <c r="A186" s="75"/>
      <c r="B186" s="75"/>
      <c r="C186" s="75"/>
      <c r="D186" s="13">
        <v>800070</v>
      </c>
      <c r="E186" s="13" t="s">
        <v>13</v>
      </c>
      <c r="F186" s="4" t="s">
        <v>269</v>
      </c>
      <c r="G186" s="7" t="s">
        <v>270</v>
      </c>
    </row>
    <row r="187" spans="1:7" ht="21">
      <c r="A187" s="75"/>
      <c r="B187" s="75"/>
      <c r="C187" s="75"/>
      <c r="D187" s="13">
        <v>800089</v>
      </c>
      <c r="E187" s="13" t="s">
        <v>13</v>
      </c>
      <c r="F187" s="4" t="s">
        <v>231</v>
      </c>
      <c r="G187" s="7" t="s">
        <v>271</v>
      </c>
    </row>
    <row r="188" spans="1:7" ht="21">
      <c r="A188" s="75"/>
      <c r="B188" s="75"/>
      <c r="C188" s="75"/>
      <c r="D188" s="13">
        <v>800090</v>
      </c>
      <c r="E188" s="13" t="s">
        <v>13</v>
      </c>
      <c r="F188" s="4" t="s">
        <v>272</v>
      </c>
      <c r="G188" s="7" t="s">
        <v>273</v>
      </c>
    </row>
    <row r="189" spans="1:7" ht="21">
      <c r="A189" s="75"/>
      <c r="B189" s="75"/>
      <c r="C189" s="75"/>
      <c r="D189" s="13">
        <v>800091</v>
      </c>
      <c r="E189" s="13" t="s">
        <v>13</v>
      </c>
      <c r="F189" s="4" t="s">
        <v>274</v>
      </c>
      <c r="G189" s="7" t="s">
        <v>275</v>
      </c>
    </row>
    <row r="190" spans="1:7" ht="21">
      <c r="A190" s="75"/>
      <c r="B190" s="75"/>
      <c r="C190" s="75"/>
      <c r="D190" s="13">
        <v>800092</v>
      </c>
      <c r="E190" s="13" t="s">
        <v>13</v>
      </c>
      <c r="F190" s="4" t="s">
        <v>96</v>
      </c>
      <c r="G190" s="7" t="s">
        <v>276</v>
      </c>
    </row>
    <row r="191" spans="1:7" ht="21">
      <c r="A191" s="75"/>
      <c r="B191" s="75"/>
      <c r="C191" s="75"/>
      <c r="D191" s="13">
        <v>800093</v>
      </c>
      <c r="E191" s="13" t="s">
        <v>13</v>
      </c>
      <c r="F191" s="4" t="s">
        <v>277</v>
      </c>
      <c r="G191" s="7" t="s">
        <v>278</v>
      </c>
    </row>
    <row r="192" spans="1:7" ht="21">
      <c r="A192" s="75"/>
      <c r="B192" s="75"/>
      <c r="C192" s="75"/>
      <c r="D192" s="13">
        <v>800094</v>
      </c>
      <c r="E192" s="13" t="s">
        <v>63</v>
      </c>
      <c r="F192" s="4" t="s">
        <v>96</v>
      </c>
      <c r="G192" s="7" t="s">
        <v>276</v>
      </c>
    </row>
    <row r="193" spans="1:7" ht="21">
      <c r="A193" s="75"/>
      <c r="B193" s="75"/>
      <c r="C193" s="75"/>
      <c r="D193" s="13">
        <v>800095</v>
      </c>
      <c r="E193" s="13" t="s">
        <v>13</v>
      </c>
      <c r="F193" s="4" t="s">
        <v>279</v>
      </c>
      <c r="G193" s="7" t="s">
        <v>276</v>
      </c>
    </row>
    <row r="194" spans="1:7" ht="21">
      <c r="A194" s="75"/>
      <c r="B194" s="75"/>
      <c r="C194" s="75"/>
      <c r="D194" s="13">
        <v>800096</v>
      </c>
      <c r="E194" s="13" t="s">
        <v>13</v>
      </c>
      <c r="F194" s="4" t="s">
        <v>280</v>
      </c>
      <c r="G194" s="7" t="s">
        <v>281</v>
      </c>
    </row>
    <row r="195" spans="1:7" ht="21">
      <c r="A195" s="75"/>
      <c r="B195" s="75"/>
      <c r="C195" s="75"/>
      <c r="D195" s="13">
        <v>800097</v>
      </c>
      <c r="E195" s="13" t="s">
        <v>13</v>
      </c>
      <c r="F195" s="4" t="s">
        <v>282</v>
      </c>
      <c r="G195" s="7" t="s">
        <v>283</v>
      </c>
    </row>
    <row r="196" spans="1:7" ht="21">
      <c r="A196" s="75"/>
      <c r="B196" s="75"/>
      <c r="C196" s="75"/>
      <c r="D196" s="13">
        <v>800098</v>
      </c>
      <c r="E196" s="13" t="s">
        <v>13</v>
      </c>
      <c r="F196" s="4" t="s">
        <v>284</v>
      </c>
      <c r="G196" s="7" t="s">
        <v>285</v>
      </c>
    </row>
    <row r="197" spans="1:7" ht="21">
      <c r="A197" s="75"/>
      <c r="B197" s="75"/>
      <c r="C197" s="75"/>
      <c r="D197" s="13">
        <v>800099</v>
      </c>
      <c r="E197" s="13" t="s">
        <v>13</v>
      </c>
      <c r="F197" s="4" t="s">
        <v>286</v>
      </c>
      <c r="G197" s="7" t="s">
        <v>287</v>
      </c>
    </row>
    <row r="198" spans="1:7" ht="21">
      <c r="A198" s="75"/>
      <c r="B198" s="75"/>
      <c r="C198" s="75"/>
      <c r="D198" s="13">
        <v>800100</v>
      </c>
      <c r="E198" s="13" t="s">
        <v>13</v>
      </c>
      <c r="F198" s="4" t="s">
        <v>288</v>
      </c>
      <c r="G198" s="7" t="s">
        <v>289</v>
      </c>
    </row>
    <row r="199" spans="1:7" ht="21">
      <c r="A199" s="75"/>
      <c r="B199" s="75"/>
      <c r="C199" s="75"/>
      <c r="D199" s="13">
        <v>800107</v>
      </c>
      <c r="E199" s="13" t="s">
        <v>13</v>
      </c>
      <c r="F199" s="4" t="s">
        <v>290</v>
      </c>
      <c r="G199" s="7" t="s">
        <v>291</v>
      </c>
    </row>
    <row r="200" spans="1:7" ht="21">
      <c r="A200" s="75"/>
      <c r="B200" s="75"/>
      <c r="C200" s="75"/>
      <c r="D200" s="13">
        <v>800108</v>
      </c>
      <c r="E200" s="13" t="s">
        <v>13</v>
      </c>
      <c r="F200" s="4" t="s">
        <v>292</v>
      </c>
      <c r="G200" s="7" t="s">
        <v>293</v>
      </c>
    </row>
    <row r="201" spans="1:7" ht="21">
      <c r="A201" s="75"/>
      <c r="B201" s="75"/>
      <c r="C201" s="75"/>
      <c r="D201" s="13">
        <v>800109</v>
      </c>
      <c r="E201" s="13" t="s">
        <v>13</v>
      </c>
      <c r="F201" s="4" t="s">
        <v>294</v>
      </c>
      <c r="G201" s="7" t="s">
        <v>95</v>
      </c>
    </row>
    <row r="202" spans="1:7" ht="21">
      <c r="A202" s="75"/>
      <c r="B202" s="75"/>
      <c r="C202" s="75"/>
      <c r="D202" s="13">
        <v>800110</v>
      </c>
      <c r="E202" s="13" t="s">
        <v>13</v>
      </c>
      <c r="F202" s="4" t="s">
        <v>295</v>
      </c>
      <c r="G202" s="7" t="s">
        <v>296</v>
      </c>
    </row>
    <row r="203" spans="1:7" ht="21">
      <c r="A203" s="75"/>
      <c r="B203" s="75"/>
      <c r="C203" s="75"/>
      <c r="D203" s="13">
        <v>800111</v>
      </c>
      <c r="E203" s="13" t="s">
        <v>13</v>
      </c>
      <c r="F203" s="4" t="s">
        <v>297</v>
      </c>
      <c r="G203" s="7" t="s">
        <v>298</v>
      </c>
    </row>
    <row r="204" spans="1:7" ht="21">
      <c r="A204" s="75"/>
      <c r="B204" s="75"/>
      <c r="C204" s="75"/>
      <c r="D204" s="13">
        <v>800112</v>
      </c>
      <c r="E204" s="13" t="s">
        <v>13</v>
      </c>
      <c r="F204" s="4" t="s">
        <v>299</v>
      </c>
      <c r="G204" s="7" t="s">
        <v>300</v>
      </c>
    </row>
    <row r="205" spans="1:7" ht="21">
      <c r="A205" s="75"/>
      <c r="B205" s="75"/>
      <c r="C205" s="75"/>
      <c r="D205" s="13">
        <v>800116</v>
      </c>
      <c r="E205" s="13" t="s">
        <v>63</v>
      </c>
      <c r="F205" s="4" t="s">
        <v>297</v>
      </c>
      <c r="G205" s="7" t="s">
        <v>298</v>
      </c>
    </row>
    <row r="206" spans="1:7" ht="21">
      <c r="A206" s="75"/>
      <c r="B206" s="75"/>
      <c r="C206" s="75"/>
      <c r="D206" s="13">
        <v>800121</v>
      </c>
      <c r="E206" s="13" t="s">
        <v>13</v>
      </c>
      <c r="F206" s="4" t="s">
        <v>301</v>
      </c>
      <c r="G206" s="7" t="s">
        <v>302</v>
      </c>
    </row>
    <row r="207" spans="1:7" ht="21">
      <c r="A207" s="75"/>
      <c r="B207" s="75"/>
      <c r="C207" s="75"/>
      <c r="D207" s="13">
        <v>800122</v>
      </c>
      <c r="E207" s="13" t="s">
        <v>13</v>
      </c>
      <c r="F207" s="4" t="s">
        <v>303</v>
      </c>
      <c r="G207" s="7" t="s">
        <v>304</v>
      </c>
    </row>
    <row r="208" spans="1:7" ht="21">
      <c r="A208" s="75"/>
      <c r="B208" s="75"/>
      <c r="C208" s="75"/>
      <c r="D208" s="13">
        <v>800126</v>
      </c>
      <c r="E208" s="13" t="s">
        <v>13</v>
      </c>
      <c r="F208" s="4" t="s">
        <v>47</v>
      </c>
      <c r="G208" s="7" t="s">
        <v>305</v>
      </c>
    </row>
    <row r="209" spans="1:7" ht="21">
      <c r="A209" s="75"/>
      <c r="B209" s="75"/>
      <c r="C209" s="75"/>
      <c r="D209" s="13">
        <v>800133</v>
      </c>
      <c r="E209" s="13" t="s">
        <v>13</v>
      </c>
      <c r="F209" s="4" t="s">
        <v>306</v>
      </c>
      <c r="G209" s="7" t="s">
        <v>307</v>
      </c>
    </row>
    <row r="210" spans="1:7" ht="21">
      <c r="A210" s="75"/>
      <c r="B210" s="75"/>
      <c r="C210" s="75"/>
      <c r="D210" s="13">
        <v>800135</v>
      </c>
      <c r="E210" s="13" t="s">
        <v>13</v>
      </c>
      <c r="F210" s="4" t="s">
        <v>308</v>
      </c>
      <c r="G210" s="7" t="s">
        <v>309</v>
      </c>
    </row>
    <row r="211" spans="1:7">
      <c r="A211" s="75"/>
      <c r="B211" s="67" t="s">
        <v>691</v>
      </c>
      <c r="C211" s="68"/>
      <c r="D211" s="68"/>
      <c r="E211" s="68"/>
      <c r="F211" s="69"/>
      <c r="G211" s="16">
        <f>SUM(G156+G157+G158+G159+G160+G161+G162+G163+G164+G165-G166+G167+G168+G169+G170+G171+G172+G173+G174+G175+G176+G177+G178+G179+G180+G181+G182+G183+G184+G185+G186+G187+G188+G189+G190+G191-G192+G193+G194+G195+G196+G197+G198+G199+G200+G201+G202+G203+G204-G205+G206+G207+G208+G209+G210)</f>
        <v>144906.99000000005</v>
      </c>
    </row>
    <row r="212" spans="1:7" ht="21">
      <c r="A212" s="75"/>
      <c r="B212" s="75" t="s">
        <v>16</v>
      </c>
      <c r="C212" s="4" t="s">
        <v>9</v>
      </c>
      <c r="D212" s="13">
        <v>800153</v>
      </c>
      <c r="E212" s="13" t="s">
        <v>13</v>
      </c>
      <c r="F212" s="4" t="s">
        <v>310</v>
      </c>
      <c r="G212" s="7" t="s">
        <v>311</v>
      </c>
    </row>
    <row r="213" spans="1:7">
      <c r="A213" s="75"/>
      <c r="B213" s="75"/>
      <c r="C213" s="78" t="s">
        <v>685</v>
      </c>
      <c r="D213" s="79"/>
      <c r="E213" s="79"/>
      <c r="F213" s="80"/>
      <c r="G213" s="15" t="str">
        <f>G212</f>
        <v>5873,4</v>
      </c>
    </row>
    <row r="214" spans="1:7" ht="21">
      <c r="A214" s="75"/>
      <c r="B214" s="75"/>
      <c r="C214" s="75" t="s">
        <v>157</v>
      </c>
      <c r="D214" s="13">
        <v>800029</v>
      </c>
      <c r="E214" s="13" t="s">
        <v>13</v>
      </c>
      <c r="F214" s="4" t="s">
        <v>49</v>
      </c>
      <c r="G214" s="7" t="s">
        <v>312</v>
      </c>
    </row>
    <row r="215" spans="1:7" ht="21">
      <c r="A215" s="75"/>
      <c r="B215" s="75"/>
      <c r="C215" s="75"/>
      <c r="D215" s="13">
        <v>800030</v>
      </c>
      <c r="E215" s="13" t="s">
        <v>63</v>
      </c>
      <c r="F215" s="4" t="s">
        <v>49</v>
      </c>
      <c r="G215" s="7" t="s">
        <v>50</v>
      </c>
    </row>
    <row r="216" spans="1:7" ht="31.5">
      <c r="A216" s="75"/>
      <c r="B216" s="75"/>
      <c r="C216" s="75"/>
      <c r="D216" s="13">
        <v>800072</v>
      </c>
      <c r="E216" s="13" t="s">
        <v>10</v>
      </c>
      <c r="F216" s="4" t="s">
        <v>313</v>
      </c>
      <c r="G216" s="7" t="s">
        <v>314</v>
      </c>
    </row>
    <row r="217" spans="1:7">
      <c r="A217" s="75"/>
      <c r="B217" s="67" t="s">
        <v>685</v>
      </c>
      <c r="C217" s="68"/>
      <c r="D217" s="68"/>
      <c r="E217" s="68"/>
      <c r="F217" s="69"/>
      <c r="G217" s="16">
        <f>G214-G215</f>
        <v>49725</v>
      </c>
    </row>
    <row r="218" spans="1:7" ht="52.5">
      <c r="A218" s="75"/>
      <c r="B218" s="4" t="s">
        <v>162</v>
      </c>
      <c r="C218" s="4" t="s">
        <v>9</v>
      </c>
      <c r="D218" s="13">
        <v>800003</v>
      </c>
      <c r="E218" s="13" t="s">
        <v>13</v>
      </c>
      <c r="F218" s="4" t="s">
        <v>214</v>
      </c>
      <c r="G218" s="7" t="s">
        <v>315</v>
      </c>
    </row>
    <row r="219" spans="1:7" ht="52.5">
      <c r="A219" s="75"/>
      <c r="B219" s="4" t="s">
        <v>162</v>
      </c>
      <c r="C219" s="4" t="s">
        <v>9</v>
      </c>
      <c r="D219" s="13">
        <v>800065</v>
      </c>
      <c r="E219" s="13" t="s">
        <v>13</v>
      </c>
      <c r="F219" s="4" t="s">
        <v>316</v>
      </c>
      <c r="G219" s="7" t="s">
        <v>317</v>
      </c>
    </row>
    <row r="220" spans="1:7">
      <c r="A220" s="75"/>
      <c r="B220" s="67" t="s">
        <v>688</v>
      </c>
      <c r="C220" s="68"/>
      <c r="D220" s="68"/>
      <c r="E220" s="68"/>
      <c r="F220" s="69"/>
      <c r="G220" s="16">
        <f>SUM(G218+G219)</f>
        <v>11384.8</v>
      </c>
    </row>
    <row r="221" spans="1:7" ht="21">
      <c r="A221" s="75"/>
      <c r="B221" s="75" t="s">
        <v>318</v>
      </c>
      <c r="C221" s="75" t="s">
        <v>9</v>
      </c>
      <c r="D221" s="13">
        <v>800073</v>
      </c>
      <c r="E221" s="13" t="s">
        <v>13</v>
      </c>
      <c r="F221" s="4" t="s">
        <v>319</v>
      </c>
      <c r="G221" s="7" t="s">
        <v>320</v>
      </c>
    </row>
    <row r="222" spans="1:7" ht="21">
      <c r="A222" s="75"/>
      <c r="B222" s="75"/>
      <c r="C222" s="75"/>
      <c r="D222" s="13">
        <v>800074</v>
      </c>
      <c r="E222" s="13" t="s">
        <v>13</v>
      </c>
      <c r="F222" s="4" t="s">
        <v>321</v>
      </c>
      <c r="G222" s="7" t="s">
        <v>322</v>
      </c>
    </row>
    <row r="223" spans="1:7" ht="21">
      <c r="A223" s="75"/>
      <c r="B223" s="75"/>
      <c r="C223" s="75"/>
      <c r="D223" s="13">
        <v>800075</v>
      </c>
      <c r="E223" s="13" t="s">
        <v>13</v>
      </c>
      <c r="F223" s="4" t="s">
        <v>323</v>
      </c>
      <c r="G223" s="7" t="s">
        <v>324</v>
      </c>
    </row>
    <row r="224" spans="1:7" ht="21">
      <c r="A224" s="75"/>
      <c r="B224" s="75"/>
      <c r="C224" s="75"/>
      <c r="D224" s="13">
        <v>800076</v>
      </c>
      <c r="E224" s="13" t="s">
        <v>13</v>
      </c>
      <c r="F224" s="4" t="s">
        <v>325</v>
      </c>
      <c r="G224" s="7" t="s">
        <v>326</v>
      </c>
    </row>
    <row r="225" spans="1:7" ht="21">
      <c r="A225" s="75"/>
      <c r="B225" s="75"/>
      <c r="C225" s="75"/>
      <c r="D225" s="13">
        <v>800077</v>
      </c>
      <c r="E225" s="13" t="s">
        <v>13</v>
      </c>
      <c r="F225" s="4" t="s">
        <v>327</v>
      </c>
      <c r="G225" s="7" t="s">
        <v>328</v>
      </c>
    </row>
    <row r="226" spans="1:7" ht="21">
      <c r="A226" s="75"/>
      <c r="B226" s="75"/>
      <c r="C226" s="75"/>
      <c r="D226" s="13">
        <v>800078</v>
      </c>
      <c r="E226" s="13" t="s">
        <v>13</v>
      </c>
      <c r="F226" s="4" t="s">
        <v>329</v>
      </c>
      <c r="G226" s="7" t="s">
        <v>330</v>
      </c>
    </row>
    <row r="227" spans="1:7" ht="21">
      <c r="A227" s="75"/>
      <c r="B227" s="75"/>
      <c r="C227" s="75"/>
      <c r="D227" s="13">
        <v>800079</v>
      </c>
      <c r="E227" s="13" t="s">
        <v>13</v>
      </c>
      <c r="F227" s="4" t="s">
        <v>331</v>
      </c>
      <c r="G227" s="7" t="s">
        <v>332</v>
      </c>
    </row>
    <row r="228" spans="1:7" ht="21">
      <c r="A228" s="75"/>
      <c r="B228" s="75"/>
      <c r="C228" s="75"/>
      <c r="D228" s="13">
        <v>800080</v>
      </c>
      <c r="E228" s="13" t="s">
        <v>13</v>
      </c>
      <c r="F228" s="4" t="s">
        <v>333</v>
      </c>
      <c r="G228" s="7" t="s">
        <v>334</v>
      </c>
    </row>
    <row r="229" spans="1:7" ht="21">
      <c r="A229" s="75"/>
      <c r="B229" s="75"/>
      <c r="C229" s="75"/>
      <c r="D229" s="13">
        <v>800081</v>
      </c>
      <c r="E229" s="13" t="s">
        <v>13</v>
      </c>
      <c r="F229" s="4" t="s">
        <v>335</v>
      </c>
      <c r="G229" s="7" t="s">
        <v>336</v>
      </c>
    </row>
    <row r="230" spans="1:7" ht="21">
      <c r="A230" s="75"/>
      <c r="B230" s="75"/>
      <c r="C230" s="75"/>
      <c r="D230" s="13">
        <v>800082</v>
      </c>
      <c r="E230" s="13" t="s">
        <v>13</v>
      </c>
      <c r="F230" s="4" t="s">
        <v>337</v>
      </c>
      <c r="G230" s="7" t="s">
        <v>338</v>
      </c>
    </row>
    <row r="231" spans="1:7" ht="21">
      <c r="A231" s="75"/>
      <c r="B231" s="75"/>
      <c r="C231" s="75"/>
      <c r="D231" s="13">
        <v>800087</v>
      </c>
      <c r="E231" s="13" t="s">
        <v>13</v>
      </c>
      <c r="F231" s="4" t="s">
        <v>339</v>
      </c>
      <c r="G231" s="7" t="s">
        <v>340</v>
      </c>
    </row>
    <row r="232" spans="1:7" ht="21">
      <c r="A232" s="75"/>
      <c r="B232" s="75"/>
      <c r="C232" s="75"/>
      <c r="D232" s="13">
        <v>800101</v>
      </c>
      <c r="E232" s="13" t="s">
        <v>13</v>
      </c>
      <c r="F232" s="4" t="s">
        <v>341</v>
      </c>
      <c r="G232" s="7" t="s">
        <v>342</v>
      </c>
    </row>
    <row r="233" spans="1:7" ht="21">
      <c r="A233" s="75"/>
      <c r="B233" s="75"/>
      <c r="C233" s="75"/>
      <c r="D233" s="13">
        <v>800123</v>
      </c>
      <c r="E233" s="13" t="s">
        <v>13</v>
      </c>
      <c r="F233" s="4" t="s">
        <v>277</v>
      </c>
      <c r="G233" s="7" t="s">
        <v>343</v>
      </c>
    </row>
    <row r="234" spans="1:7" ht="21">
      <c r="A234" s="75"/>
      <c r="B234" s="75"/>
      <c r="C234" s="75"/>
      <c r="D234" s="13">
        <v>800124</v>
      </c>
      <c r="E234" s="13" t="s">
        <v>13</v>
      </c>
      <c r="F234" s="4" t="s">
        <v>344</v>
      </c>
      <c r="G234" s="7" t="s">
        <v>345</v>
      </c>
    </row>
    <row r="235" spans="1:7" ht="21">
      <c r="A235" s="75"/>
      <c r="B235" s="75"/>
      <c r="C235" s="75"/>
      <c r="D235" s="13">
        <v>800125</v>
      </c>
      <c r="E235" s="13" t="s">
        <v>13</v>
      </c>
      <c r="F235" s="4" t="s">
        <v>344</v>
      </c>
      <c r="G235" s="7" t="s">
        <v>346</v>
      </c>
    </row>
    <row r="236" spans="1:7" ht="21">
      <c r="A236" s="75"/>
      <c r="B236" s="75"/>
      <c r="C236" s="75"/>
      <c r="D236" s="13">
        <v>800132</v>
      </c>
      <c r="E236" s="13" t="s">
        <v>13</v>
      </c>
      <c r="F236" s="4" t="s">
        <v>347</v>
      </c>
      <c r="G236" s="7" t="s">
        <v>348</v>
      </c>
    </row>
    <row r="237" spans="1:7" ht="21">
      <c r="A237" s="75"/>
      <c r="B237" s="75"/>
      <c r="C237" s="75"/>
      <c r="D237" s="13">
        <v>800137</v>
      </c>
      <c r="E237" s="13" t="s">
        <v>13</v>
      </c>
      <c r="F237" s="4" t="s">
        <v>349</v>
      </c>
      <c r="G237" s="7" t="s">
        <v>350</v>
      </c>
    </row>
    <row r="238" spans="1:7" ht="21">
      <c r="A238" s="75"/>
      <c r="B238" s="75"/>
      <c r="C238" s="75"/>
      <c r="D238" s="13">
        <v>800142</v>
      </c>
      <c r="E238" s="13" t="s">
        <v>13</v>
      </c>
      <c r="F238" s="4" t="s">
        <v>351</v>
      </c>
      <c r="G238" s="7" t="s">
        <v>352</v>
      </c>
    </row>
    <row r="239" spans="1:7">
      <c r="A239" s="76" t="s">
        <v>697</v>
      </c>
      <c r="B239" s="76"/>
      <c r="C239" s="76"/>
      <c r="D239" s="76"/>
      <c r="E239" s="76"/>
      <c r="F239" s="76"/>
      <c r="G239" s="16">
        <f>SUM(G221+G222+G223+G224+G225+G226+G227+G228+G229+G230+G231+G232+G233+G234+G235+G236+G237+G238)</f>
        <v>760004.89</v>
      </c>
    </row>
    <row r="240" spans="1:7">
      <c r="A240" s="65" t="s">
        <v>698</v>
      </c>
      <c r="B240" s="65"/>
      <c r="C240" s="65"/>
      <c r="D240" s="65"/>
      <c r="E240" s="65"/>
      <c r="F240" s="65"/>
      <c r="G240" s="26">
        <f>SUM(G211+G217+G220+G239)</f>
        <v>966021.68</v>
      </c>
    </row>
    <row r="241" spans="1:7" ht="15">
      <c r="A241" s="77" t="s">
        <v>701</v>
      </c>
      <c r="B241" s="77"/>
      <c r="C241" s="77"/>
      <c r="D241" s="77"/>
      <c r="E241" s="77"/>
      <c r="F241" s="77"/>
      <c r="G241" s="27">
        <f>SUM(G85+G97+G155+G240)</f>
        <v>1656703.6</v>
      </c>
    </row>
  </sheetData>
  <mergeCells count="57">
    <mergeCell ref="I22:J22"/>
    <mergeCell ref="L22:M22"/>
    <mergeCell ref="B116:F116"/>
    <mergeCell ref="B130:F130"/>
    <mergeCell ref="B134:F134"/>
    <mergeCell ref="B151:F151"/>
    <mergeCell ref="A153:F153"/>
    <mergeCell ref="A98:A152"/>
    <mergeCell ref="B84:F84"/>
    <mergeCell ref="B83:F83"/>
    <mergeCell ref="B85:F85"/>
    <mergeCell ref="A96:F96"/>
    <mergeCell ref="A97:F97"/>
    <mergeCell ref="A6:G6"/>
    <mergeCell ref="A7:G7"/>
    <mergeCell ref="A10:A82"/>
    <mergeCell ref="B10:B50"/>
    <mergeCell ref="C10:C50"/>
    <mergeCell ref="B52:B78"/>
    <mergeCell ref="C52:C74"/>
    <mergeCell ref="C76:C78"/>
    <mergeCell ref="B81:B82"/>
    <mergeCell ref="C81:C82"/>
    <mergeCell ref="B51:F51"/>
    <mergeCell ref="C75:F75"/>
    <mergeCell ref="C79:F79"/>
    <mergeCell ref="B80:F80"/>
    <mergeCell ref="A241:F241"/>
    <mergeCell ref="A154:F154"/>
    <mergeCell ref="A155:F155"/>
    <mergeCell ref="B211:F211"/>
    <mergeCell ref="C213:F213"/>
    <mergeCell ref="B217:F217"/>
    <mergeCell ref="A156:A238"/>
    <mergeCell ref="B156:B210"/>
    <mergeCell ref="C156:C210"/>
    <mergeCell ref="B212:B216"/>
    <mergeCell ref="C214:C216"/>
    <mergeCell ref="B221:B238"/>
    <mergeCell ref="C221:C238"/>
    <mergeCell ref="B220:F220"/>
    <mergeCell ref="I9:L9"/>
    <mergeCell ref="B135:B150"/>
    <mergeCell ref="C135:C150"/>
    <mergeCell ref="A239:F239"/>
    <mergeCell ref="A240:F240"/>
    <mergeCell ref="B98:B115"/>
    <mergeCell ref="C98:C115"/>
    <mergeCell ref="B117:B129"/>
    <mergeCell ref="C117:C129"/>
    <mergeCell ref="B131:B133"/>
    <mergeCell ref="C131:C133"/>
    <mergeCell ref="A86:A94"/>
    <mergeCell ref="B88:B91"/>
    <mergeCell ref="C88:C91"/>
    <mergeCell ref="B93:B94"/>
    <mergeCell ref="B87:F8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367"/>
  <sheetViews>
    <sheetView showGridLines="0" workbookViewId="0">
      <selection activeCell="J360" sqref="J360"/>
    </sheetView>
  </sheetViews>
  <sheetFormatPr defaultRowHeight="12.75"/>
  <cols>
    <col min="1" max="1" width="17.140625" customWidth="1"/>
    <col min="2" max="2" width="22.7109375" customWidth="1"/>
    <col min="3" max="3" width="15.42578125" customWidth="1"/>
    <col min="5" max="5" width="15.140625" customWidth="1"/>
    <col min="6" max="6" width="44.42578125" customWidth="1"/>
    <col min="7" max="7" width="17.140625" style="5" customWidth="1"/>
  </cols>
  <sheetData>
    <row r="1" spans="1:7" ht="22.5">
      <c r="A1" s="1"/>
    </row>
    <row r="3" spans="1:7">
      <c r="A3" s="2"/>
    </row>
    <row r="4" spans="1:7">
      <c r="A4" s="2"/>
    </row>
    <row r="6" spans="1:7" ht="10.5" customHeight="1">
      <c r="A6" s="73"/>
      <c r="B6" s="73"/>
      <c r="C6" s="73"/>
      <c r="D6" s="73"/>
      <c r="E6" s="73"/>
      <c r="F6" s="73"/>
      <c r="G6" s="73"/>
    </row>
    <row r="7" spans="1:7" ht="10.5" customHeight="1">
      <c r="A7" s="74"/>
      <c r="B7" s="74"/>
      <c r="C7" s="74"/>
      <c r="D7" s="74"/>
      <c r="E7" s="74"/>
      <c r="F7" s="74"/>
      <c r="G7" s="74"/>
    </row>
    <row r="9" spans="1:7" ht="21">
      <c r="A9" s="3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14" t="s">
        <v>6</v>
      </c>
    </row>
    <row r="10" spans="1:7" ht="21">
      <c r="A10" s="65" t="s">
        <v>7</v>
      </c>
      <c r="B10" s="65" t="s">
        <v>8</v>
      </c>
      <c r="C10" s="65" t="s">
        <v>9</v>
      </c>
      <c r="D10" s="13">
        <v>800005</v>
      </c>
      <c r="E10" s="13" t="s">
        <v>13</v>
      </c>
      <c r="F10" s="13" t="s">
        <v>353</v>
      </c>
      <c r="G10" s="7" t="s">
        <v>354</v>
      </c>
    </row>
    <row r="11" spans="1:7" ht="21">
      <c r="A11" s="65"/>
      <c r="B11" s="65"/>
      <c r="C11" s="65"/>
      <c r="D11" s="13">
        <v>800006</v>
      </c>
      <c r="E11" s="13" t="s">
        <v>13</v>
      </c>
      <c r="F11" s="13" t="s">
        <v>355</v>
      </c>
      <c r="G11" s="7" t="s">
        <v>356</v>
      </c>
    </row>
    <row r="12" spans="1:7" ht="21">
      <c r="A12" s="65"/>
      <c r="B12" s="65"/>
      <c r="C12" s="65"/>
      <c r="D12" s="13">
        <v>800008</v>
      </c>
      <c r="E12" s="13" t="s">
        <v>13</v>
      </c>
      <c r="F12" s="13" t="s">
        <v>11</v>
      </c>
      <c r="G12" s="7" t="s">
        <v>357</v>
      </c>
    </row>
    <row r="13" spans="1:7" ht="21">
      <c r="A13" s="65"/>
      <c r="B13" s="65"/>
      <c r="C13" s="65"/>
      <c r="D13" s="13">
        <v>800010</v>
      </c>
      <c r="E13" s="13" t="s">
        <v>13</v>
      </c>
      <c r="F13" s="13" t="s">
        <v>358</v>
      </c>
      <c r="G13" s="7" t="s">
        <v>359</v>
      </c>
    </row>
    <row r="14" spans="1:7" ht="21">
      <c r="A14" s="65"/>
      <c r="B14" s="65"/>
      <c r="C14" s="65"/>
      <c r="D14" s="13">
        <v>800012</v>
      </c>
      <c r="E14" s="13" t="s">
        <v>13</v>
      </c>
      <c r="F14" s="13" t="s">
        <v>59</v>
      </c>
      <c r="G14" s="7" t="s">
        <v>360</v>
      </c>
    </row>
    <row r="15" spans="1:7" ht="21">
      <c r="A15" s="65"/>
      <c r="B15" s="65"/>
      <c r="C15" s="65"/>
      <c r="D15" s="13">
        <v>800013</v>
      </c>
      <c r="E15" s="13" t="s">
        <v>13</v>
      </c>
      <c r="F15" s="13" t="s">
        <v>361</v>
      </c>
      <c r="G15" s="7" t="s">
        <v>362</v>
      </c>
    </row>
    <row r="16" spans="1:7" ht="21">
      <c r="A16" s="65"/>
      <c r="B16" s="65"/>
      <c r="C16" s="65"/>
      <c r="D16" s="13">
        <v>800014</v>
      </c>
      <c r="E16" s="13" t="s">
        <v>13</v>
      </c>
      <c r="F16" s="13" t="s">
        <v>57</v>
      </c>
      <c r="G16" s="7" t="s">
        <v>363</v>
      </c>
    </row>
    <row r="17" spans="1:7" ht="21">
      <c r="A17" s="65"/>
      <c r="B17" s="65"/>
      <c r="C17" s="65"/>
      <c r="D17" s="13">
        <v>800015</v>
      </c>
      <c r="E17" s="13" t="s">
        <v>13</v>
      </c>
      <c r="F17" s="13" t="s">
        <v>59</v>
      </c>
      <c r="G17" s="7" t="s">
        <v>364</v>
      </c>
    </row>
    <row r="18" spans="1:7" ht="21">
      <c r="A18" s="65"/>
      <c r="B18" s="65"/>
      <c r="C18" s="65"/>
      <c r="D18" s="13">
        <v>800016</v>
      </c>
      <c r="E18" s="13" t="s">
        <v>13</v>
      </c>
      <c r="F18" s="13" t="s">
        <v>218</v>
      </c>
      <c r="G18" s="7" t="s">
        <v>365</v>
      </c>
    </row>
    <row r="19" spans="1:7" ht="21">
      <c r="A19" s="65"/>
      <c r="B19" s="65"/>
      <c r="C19" s="65"/>
      <c r="D19" s="13">
        <v>800017</v>
      </c>
      <c r="E19" s="13" t="s">
        <v>13</v>
      </c>
      <c r="F19" s="13" t="s">
        <v>366</v>
      </c>
      <c r="G19" s="7" t="s">
        <v>367</v>
      </c>
    </row>
    <row r="20" spans="1:7" ht="21">
      <c r="A20" s="65"/>
      <c r="B20" s="65"/>
      <c r="C20" s="65"/>
      <c r="D20" s="13">
        <v>800018</v>
      </c>
      <c r="E20" s="13" t="s">
        <v>13</v>
      </c>
      <c r="F20" s="13" t="s">
        <v>368</v>
      </c>
      <c r="G20" s="7" t="s">
        <v>369</v>
      </c>
    </row>
    <row r="21" spans="1:7" ht="21">
      <c r="A21" s="65"/>
      <c r="B21" s="65"/>
      <c r="C21" s="65"/>
      <c r="D21" s="13">
        <v>800019</v>
      </c>
      <c r="E21" s="13" t="s">
        <v>13</v>
      </c>
      <c r="F21" s="13" t="s">
        <v>57</v>
      </c>
      <c r="G21" s="7" t="s">
        <v>370</v>
      </c>
    </row>
    <row r="22" spans="1:7" ht="21">
      <c r="A22" s="65"/>
      <c r="B22" s="65"/>
      <c r="C22" s="65"/>
      <c r="D22" s="13">
        <v>800020</v>
      </c>
      <c r="E22" s="13" t="s">
        <v>13</v>
      </c>
      <c r="F22" s="13" t="s">
        <v>59</v>
      </c>
      <c r="G22" s="7" t="s">
        <v>371</v>
      </c>
    </row>
    <row r="23" spans="1:7" ht="21">
      <c r="A23" s="65"/>
      <c r="B23" s="65"/>
      <c r="C23" s="65"/>
      <c r="D23" s="13">
        <v>800021</v>
      </c>
      <c r="E23" s="13" t="s">
        <v>13</v>
      </c>
      <c r="F23" s="13" t="s">
        <v>372</v>
      </c>
      <c r="G23" s="7" t="s">
        <v>373</v>
      </c>
    </row>
    <row r="24" spans="1:7" ht="21">
      <c r="A24" s="65"/>
      <c r="B24" s="65"/>
      <c r="C24" s="65"/>
      <c r="D24" s="13">
        <v>800022</v>
      </c>
      <c r="E24" s="13" t="s">
        <v>13</v>
      </c>
      <c r="F24" s="13" t="s">
        <v>361</v>
      </c>
      <c r="G24" s="7" t="s">
        <v>374</v>
      </c>
    </row>
    <row r="25" spans="1:7" ht="21">
      <c r="A25" s="65"/>
      <c r="B25" s="65"/>
      <c r="C25" s="65"/>
      <c r="D25" s="13">
        <v>800023</v>
      </c>
      <c r="E25" s="13" t="s">
        <v>13</v>
      </c>
      <c r="F25" s="13" t="s">
        <v>372</v>
      </c>
      <c r="G25" s="7" t="s">
        <v>375</v>
      </c>
    </row>
    <row r="26" spans="1:7" ht="21">
      <c r="A26" s="65"/>
      <c r="B26" s="65"/>
      <c r="C26" s="65"/>
      <c r="D26" s="13">
        <v>800024</v>
      </c>
      <c r="E26" s="13" t="s">
        <v>13</v>
      </c>
      <c r="F26" s="13" t="s">
        <v>55</v>
      </c>
      <c r="G26" s="7" t="s">
        <v>376</v>
      </c>
    </row>
    <row r="27" spans="1:7" ht="21">
      <c r="A27" s="65"/>
      <c r="B27" s="65"/>
      <c r="C27" s="65"/>
      <c r="D27" s="13">
        <v>800025</v>
      </c>
      <c r="E27" s="13" t="s">
        <v>13</v>
      </c>
      <c r="F27" s="13" t="s">
        <v>57</v>
      </c>
      <c r="G27" s="7" t="s">
        <v>377</v>
      </c>
    </row>
    <row r="28" spans="1:7" ht="21">
      <c r="A28" s="65"/>
      <c r="B28" s="65"/>
      <c r="C28" s="65"/>
      <c r="D28" s="13">
        <v>800026</v>
      </c>
      <c r="E28" s="13" t="s">
        <v>13</v>
      </c>
      <c r="F28" s="13" t="s">
        <v>378</v>
      </c>
      <c r="G28" s="7" t="s">
        <v>379</v>
      </c>
    </row>
    <row r="29" spans="1:7" ht="21">
      <c r="A29" s="65"/>
      <c r="B29" s="65"/>
      <c r="C29" s="65"/>
      <c r="D29" s="13">
        <v>800027</v>
      </c>
      <c r="E29" s="13" t="s">
        <v>13</v>
      </c>
      <c r="F29" s="13" t="s">
        <v>361</v>
      </c>
      <c r="G29" s="7" t="s">
        <v>380</v>
      </c>
    </row>
    <row r="30" spans="1:7" ht="21">
      <c r="A30" s="65"/>
      <c r="B30" s="65"/>
      <c r="C30" s="65"/>
      <c r="D30" s="13">
        <v>800028</v>
      </c>
      <c r="E30" s="13" t="s">
        <v>13</v>
      </c>
      <c r="F30" s="13" t="s">
        <v>59</v>
      </c>
      <c r="G30" s="7" t="s">
        <v>381</v>
      </c>
    </row>
    <row r="31" spans="1:7" ht="21">
      <c r="A31" s="65"/>
      <c r="B31" s="65"/>
      <c r="C31" s="65"/>
      <c r="D31" s="13">
        <v>800030</v>
      </c>
      <c r="E31" s="13" t="s">
        <v>13</v>
      </c>
      <c r="F31" s="13" t="s">
        <v>59</v>
      </c>
      <c r="G31" s="7" t="s">
        <v>382</v>
      </c>
    </row>
    <row r="32" spans="1:7" ht="21">
      <c r="A32" s="65"/>
      <c r="B32" s="65"/>
      <c r="C32" s="65"/>
      <c r="D32" s="13">
        <v>800033</v>
      </c>
      <c r="E32" s="13" t="s">
        <v>13</v>
      </c>
      <c r="F32" s="13" t="s">
        <v>383</v>
      </c>
      <c r="G32" s="7" t="s">
        <v>384</v>
      </c>
    </row>
    <row r="33" spans="1:7" ht="21">
      <c r="A33" s="65"/>
      <c r="B33" s="65"/>
      <c r="C33" s="65"/>
      <c r="D33" s="13">
        <v>800034</v>
      </c>
      <c r="E33" s="13" t="s">
        <v>13</v>
      </c>
      <c r="F33" s="13" t="s">
        <v>383</v>
      </c>
      <c r="G33" s="7" t="s">
        <v>322</v>
      </c>
    </row>
    <row r="34" spans="1:7" ht="21">
      <c r="A34" s="65"/>
      <c r="B34" s="65"/>
      <c r="C34" s="65"/>
      <c r="D34" s="13">
        <v>800035</v>
      </c>
      <c r="E34" s="13" t="s">
        <v>13</v>
      </c>
      <c r="F34" s="13" t="s">
        <v>385</v>
      </c>
      <c r="G34" s="7" t="s">
        <v>386</v>
      </c>
    </row>
    <row r="35" spans="1:7" ht="21">
      <c r="A35" s="65"/>
      <c r="B35" s="65"/>
      <c r="C35" s="65"/>
      <c r="D35" s="13">
        <v>800036</v>
      </c>
      <c r="E35" s="13" t="s">
        <v>13</v>
      </c>
      <c r="F35" s="13" t="s">
        <v>387</v>
      </c>
      <c r="G35" s="7" t="s">
        <v>388</v>
      </c>
    </row>
    <row r="36" spans="1:7" ht="21">
      <c r="A36" s="65"/>
      <c r="B36" s="65"/>
      <c r="C36" s="65"/>
      <c r="D36" s="13">
        <v>800037</v>
      </c>
      <c r="E36" s="13" t="s">
        <v>13</v>
      </c>
      <c r="F36" s="13" t="s">
        <v>389</v>
      </c>
      <c r="G36" s="7" t="s">
        <v>390</v>
      </c>
    </row>
    <row r="37" spans="1:7" ht="21">
      <c r="A37" s="65"/>
      <c r="B37" s="65"/>
      <c r="C37" s="65"/>
      <c r="D37" s="13">
        <v>800038</v>
      </c>
      <c r="E37" s="13" t="s">
        <v>13</v>
      </c>
      <c r="F37" s="13" t="s">
        <v>11</v>
      </c>
      <c r="G37" s="7" t="s">
        <v>391</v>
      </c>
    </row>
    <row r="38" spans="1:7" ht="21">
      <c r="A38" s="65"/>
      <c r="B38" s="65"/>
      <c r="C38" s="65"/>
      <c r="D38" s="13">
        <v>800039</v>
      </c>
      <c r="E38" s="13" t="s">
        <v>13</v>
      </c>
      <c r="F38" s="13" t="s">
        <v>385</v>
      </c>
      <c r="G38" s="7" t="s">
        <v>392</v>
      </c>
    </row>
    <row r="39" spans="1:7" ht="21">
      <c r="A39" s="65"/>
      <c r="B39" s="65"/>
      <c r="C39" s="65"/>
      <c r="D39" s="13">
        <v>800040</v>
      </c>
      <c r="E39" s="13" t="s">
        <v>13</v>
      </c>
      <c r="F39" s="13" t="s">
        <v>393</v>
      </c>
      <c r="G39" s="7" t="s">
        <v>394</v>
      </c>
    </row>
    <row r="40" spans="1:7" ht="21">
      <c r="A40" s="65"/>
      <c r="B40" s="65"/>
      <c r="C40" s="65"/>
      <c r="D40" s="13">
        <v>800046</v>
      </c>
      <c r="E40" s="13" t="s">
        <v>13</v>
      </c>
      <c r="F40" s="13" t="s">
        <v>385</v>
      </c>
      <c r="G40" s="7" t="s">
        <v>395</v>
      </c>
    </row>
    <row r="41" spans="1:7" ht="21">
      <c r="A41" s="65"/>
      <c r="B41" s="65"/>
      <c r="C41" s="65"/>
      <c r="D41" s="13">
        <v>800047</v>
      </c>
      <c r="E41" s="13" t="s">
        <v>13</v>
      </c>
      <c r="F41" s="13" t="s">
        <v>396</v>
      </c>
      <c r="G41" s="7" t="s">
        <v>397</v>
      </c>
    </row>
    <row r="42" spans="1:7" ht="21">
      <c r="A42" s="65"/>
      <c r="B42" s="65"/>
      <c r="C42" s="65"/>
      <c r="D42" s="13">
        <v>800048</v>
      </c>
      <c r="E42" s="13" t="s">
        <v>13</v>
      </c>
      <c r="F42" s="13" t="s">
        <v>341</v>
      </c>
      <c r="G42" s="7" t="s">
        <v>398</v>
      </c>
    </row>
    <row r="43" spans="1:7" ht="21">
      <c r="A43" s="65"/>
      <c r="B43" s="65"/>
      <c r="C43" s="65"/>
      <c r="D43" s="13">
        <v>800049</v>
      </c>
      <c r="E43" s="13" t="s">
        <v>13</v>
      </c>
      <c r="F43" s="13" t="s">
        <v>361</v>
      </c>
      <c r="G43" s="7" t="s">
        <v>399</v>
      </c>
    </row>
    <row r="44" spans="1:7" ht="21">
      <c r="A44" s="65"/>
      <c r="B44" s="65"/>
      <c r="C44" s="65"/>
      <c r="D44" s="13">
        <v>800050</v>
      </c>
      <c r="E44" s="13" t="s">
        <v>13</v>
      </c>
      <c r="F44" s="13" t="s">
        <v>396</v>
      </c>
      <c r="G44" s="7" t="s">
        <v>400</v>
      </c>
    </row>
    <row r="45" spans="1:7" ht="21">
      <c r="A45" s="65"/>
      <c r="B45" s="65"/>
      <c r="C45" s="65"/>
      <c r="D45" s="13">
        <v>800054</v>
      </c>
      <c r="E45" s="13" t="s">
        <v>13</v>
      </c>
      <c r="F45" s="13" t="s">
        <v>401</v>
      </c>
      <c r="G45" s="7" t="s">
        <v>402</v>
      </c>
    </row>
    <row r="46" spans="1:7" ht="21">
      <c r="A46" s="65"/>
      <c r="B46" s="65"/>
      <c r="C46" s="65"/>
      <c r="D46" s="13">
        <v>800055</v>
      </c>
      <c r="E46" s="13" t="s">
        <v>13</v>
      </c>
      <c r="F46" s="13" t="s">
        <v>389</v>
      </c>
      <c r="G46" s="7" t="s">
        <v>403</v>
      </c>
    </row>
    <row r="47" spans="1:7" ht="21">
      <c r="A47" s="65"/>
      <c r="B47" s="65"/>
      <c r="C47" s="65"/>
      <c r="D47" s="13">
        <v>800056</v>
      </c>
      <c r="E47" s="13" t="s">
        <v>13</v>
      </c>
      <c r="F47" s="13" t="s">
        <v>349</v>
      </c>
      <c r="G47" s="7" t="s">
        <v>172</v>
      </c>
    </row>
    <row r="48" spans="1:7" ht="21">
      <c r="A48" s="65"/>
      <c r="B48" s="65"/>
      <c r="C48" s="65"/>
      <c r="D48" s="13">
        <v>800059</v>
      </c>
      <c r="E48" s="13" t="s">
        <v>13</v>
      </c>
      <c r="F48" s="13" t="s">
        <v>368</v>
      </c>
      <c r="G48" s="7" t="s">
        <v>404</v>
      </c>
    </row>
    <row r="49" spans="1:7" ht="21">
      <c r="A49" s="65"/>
      <c r="B49" s="65"/>
      <c r="C49" s="65"/>
      <c r="D49" s="13">
        <v>800060</v>
      </c>
      <c r="E49" s="13" t="s">
        <v>13</v>
      </c>
      <c r="F49" s="13" t="s">
        <v>366</v>
      </c>
      <c r="G49" s="7" t="s">
        <v>405</v>
      </c>
    </row>
    <row r="50" spans="1:7" ht="21">
      <c r="A50" s="65"/>
      <c r="B50" s="65"/>
      <c r="C50" s="65"/>
      <c r="D50" s="13">
        <v>800061</v>
      </c>
      <c r="E50" s="13" t="s">
        <v>13</v>
      </c>
      <c r="F50" s="13" t="s">
        <v>218</v>
      </c>
      <c r="G50" s="7" t="s">
        <v>406</v>
      </c>
    </row>
    <row r="51" spans="1:7" ht="21">
      <c r="A51" s="65"/>
      <c r="B51" s="65"/>
      <c r="C51" s="65"/>
      <c r="D51" s="13">
        <v>800062</v>
      </c>
      <c r="E51" s="13" t="s">
        <v>13</v>
      </c>
      <c r="F51" s="13" t="s">
        <v>11</v>
      </c>
      <c r="G51" s="7" t="s">
        <v>407</v>
      </c>
    </row>
    <row r="52" spans="1:7" ht="21">
      <c r="A52" s="65"/>
      <c r="B52" s="65"/>
      <c r="C52" s="65"/>
      <c r="D52" s="13">
        <v>800063</v>
      </c>
      <c r="E52" s="13" t="s">
        <v>13</v>
      </c>
      <c r="F52" s="13" t="s">
        <v>59</v>
      </c>
      <c r="G52" s="7" t="s">
        <v>408</v>
      </c>
    </row>
    <row r="53" spans="1:7" ht="21">
      <c r="A53" s="65"/>
      <c r="B53" s="65"/>
      <c r="C53" s="65"/>
      <c r="D53" s="13">
        <v>800065</v>
      </c>
      <c r="E53" s="13" t="s">
        <v>13</v>
      </c>
      <c r="F53" s="13" t="s">
        <v>409</v>
      </c>
      <c r="G53" s="7" t="s">
        <v>410</v>
      </c>
    </row>
    <row r="54" spans="1:7" ht="21">
      <c r="A54" s="65"/>
      <c r="B54" s="65"/>
      <c r="C54" s="65"/>
      <c r="D54" s="13">
        <v>800066</v>
      </c>
      <c r="E54" s="13" t="s">
        <v>13</v>
      </c>
      <c r="F54" s="13" t="s">
        <v>11</v>
      </c>
      <c r="G54" s="7" t="s">
        <v>411</v>
      </c>
    </row>
    <row r="55" spans="1:7" ht="21">
      <c r="A55" s="65"/>
      <c r="B55" s="65"/>
      <c r="C55" s="65"/>
      <c r="D55" s="13">
        <v>800069</v>
      </c>
      <c r="E55" s="13" t="s">
        <v>13</v>
      </c>
      <c r="F55" s="13" t="s">
        <v>412</v>
      </c>
      <c r="G55" s="7" t="s">
        <v>101</v>
      </c>
    </row>
    <row r="56" spans="1:7" ht="21">
      <c r="A56" s="65"/>
      <c r="B56" s="65"/>
      <c r="C56" s="65"/>
      <c r="D56" s="13">
        <v>800071</v>
      </c>
      <c r="E56" s="13" t="s">
        <v>13</v>
      </c>
      <c r="F56" s="13" t="s">
        <v>396</v>
      </c>
      <c r="G56" s="7" t="s">
        <v>413</v>
      </c>
    </row>
    <row r="57" spans="1:7" ht="21">
      <c r="A57" s="65"/>
      <c r="B57" s="65"/>
      <c r="C57" s="65"/>
      <c r="D57" s="13">
        <v>800072</v>
      </c>
      <c r="E57" s="13" t="s">
        <v>13</v>
      </c>
      <c r="F57" s="13" t="s">
        <v>361</v>
      </c>
      <c r="G57" s="7" t="s">
        <v>414</v>
      </c>
    </row>
    <row r="58" spans="1:7" ht="21">
      <c r="A58" s="65"/>
      <c r="B58" s="65"/>
      <c r="C58" s="65"/>
      <c r="D58" s="13">
        <v>800073</v>
      </c>
      <c r="E58" s="13" t="s">
        <v>13</v>
      </c>
      <c r="F58" s="13" t="s">
        <v>355</v>
      </c>
      <c r="G58" s="7" t="s">
        <v>415</v>
      </c>
    </row>
    <row r="59" spans="1:7" ht="21">
      <c r="A59" s="65"/>
      <c r="B59" s="65"/>
      <c r="C59" s="65"/>
      <c r="D59" s="13">
        <v>800074</v>
      </c>
      <c r="E59" s="13" t="s">
        <v>13</v>
      </c>
      <c r="F59" s="13" t="s">
        <v>355</v>
      </c>
      <c r="G59" s="7" t="s">
        <v>416</v>
      </c>
    </row>
    <row r="60" spans="1:7" ht="21">
      <c r="A60" s="65"/>
      <c r="B60" s="65"/>
      <c r="C60" s="65"/>
      <c r="D60" s="13">
        <v>800075</v>
      </c>
      <c r="E60" s="13" t="s">
        <v>13</v>
      </c>
      <c r="F60" s="13" t="s">
        <v>59</v>
      </c>
      <c r="G60" s="7" t="s">
        <v>417</v>
      </c>
    </row>
    <row r="61" spans="1:7" ht="21">
      <c r="A61" s="65"/>
      <c r="B61" s="65"/>
      <c r="C61" s="65"/>
      <c r="D61" s="13">
        <v>800076</v>
      </c>
      <c r="E61" s="13" t="s">
        <v>13</v>
      </c>
      <c r="F61" s="13" t="s">
        <v>418</v>
      </c>
      <c r="G61" s="7" t="s">
        <v>419</v>
      </c>
    </row>
    <row r="62" spans="1:7" ht="21">
      <c r="A62" s="65"/>
      <c r="B62" s="65"/>
      <c r="C62" s="65"/>
      <c r="D62" s="13">
        <v>800077</v>
      </c>
      <c r="E62" s="13" t="s">
        <v>13</v>
      </c>
      <c r="F62" s="13" t="s">
        <v>11</v>
      </c>
      <c r="G62" s="7" t="s">
        <v>420</v>
      </c>
    </row>
    <row r="63" spans="1:7" ht="21">
      <c r="A63" s="65"/>
      <c r="B63" s="65"/>
      <c r="C63" s="65"/>
      <c r="D63" s="13">
        <v>800078</v>
      </c>
      <c r="E63" s="13" t="s">
        <v>13</v>
      </c>
      <c r="F63" s="13" t="s">
        <v>421</v>
      </c>
      <c r="G63" s="7" t="s">
        <v>422</v>
      </c>
    </row>
    <row r="64" spans="1:7" ht="21">
      <c r="A64" s="65"/>
      <c r="B64" s="65"/>
      <c r="C64" s="65"/>
      <c r="D64" s="13">
        <v>800079</v>
      </c>
      <c r="E64" s="13" t="s">
        <v>13</v>
      </c>
      <c r="F64" s="13" t="s">
        <v>389</v>
      </c>
      <c r="G64" s="7" t="s">
        <v>423</v>
      </c>
    </row>
    <row r="65" spans="1:7" ht="21">
      <c r="A65" s="65"/>
      <c r="B65" s="65"/>
      <c r="C65" s="65"/>
      <c r="D65" s="13">
        <v>800080</v>
      </c>
      <c r="E65" s="13" t="s">
        <v>13</v>
      </c>
      <c r="F65" s="13" t="s">
        <v>401</v>
      </c>
      <c r="G65" s="7" t="s">
        <v>424</v>
      </c>
    </row>
    <row r="66" spans="1:7" ht="21">
      <c r="A66" s="65"/>
      <c r="B66" s="65"/>
      <c r="C66" s="65"/>
      <c r="D66" s="13">
        <v>800082</v>
      </c>
      <c r="E66" s="13" t="s">
        <v>13</v>
      </c>
      <c r="F66" s="13" t="s">
        <v>368</v>
      </c>
      <c r="G66" s="7" t="s">
        <v>425</v>
      </c>
    </row>
    <row r="67" spans="1:7" ht="21">
      <c r="A67" s="65"/>
      <c r="B67" s="65"/>
      <c r="C67" s="65"/>
      <c r="D67" s="13">
        <v>800083</v>
      </c>
      <c r="E67" s="13" t="s">
        <v>13</v>
      </c>
      <c r="F67" s="13" t="s">
        <v>74</v>
      </c>
      <c r="G67" s="7" t="s">
        <v>426</v>
      </c>
    </row>
    <row r="68" spans="1:7" ht="21">
      <c r="A68" s="65"/>
      <c r="B68" s="65"/>
      <c r="C68" s="65"/>
      <c r="D68" s="13">
        <v>800084</v>
      </c>
      <c r="E68" s="13" t="s">
        <v>13</v>
      </c>
      <c r="F68" s="13" t="s">
        <v>366</v>
      </c>
      <c r="G68" s="7" t="s">
        <v>427</v>
      </c>
    </row>
    <row r="69" spans="1:7" ht="21">
      <c r="A69" s="65"/>
      <c r="B69" s="65"/>
      <c r="C69" s="65"/>
      <c r="D69" s="13">
        <v>800085</v>
      </c>
      <c r="E69" s="13" t="s">
        <v>13</v>
      </c>
      <c r="F69" s="13" t="s">
        <v>361</v>
      </c>
      <c r="G69" s="7" t="s">
        <v>428</v>
      </c>
    </row>
    <row r="70" spans="1:7" ht="21">
      <c r="A70" s="65"/>
      <c r="B70" s="65"/>
      <c r="C70" s="65"/>
      <c r="D70" s="13">
        <v>800086</v>
      </c>
      <c r="E70" s="13" t="s">
        <v>13</v>
      </c>
      <c r="F70" s="13" t="s">
        <v>59</v>
      </c>
      <c r="G70" s="7" t="s">
        <v>429</v>
      </c>
    </row>
    <row r="71" spans="1:7" ht="21">
      <c r="A71" s="65"/>
      <c r="B71" s="65"/>
      <c r="C71" s="65"/>
      <c r="D71" s="13">
        <v>800089</v>
      </c>
      <c r="E71" s="13" t="s">
        <v>13</v>
      </c>
      <c r="F71" s="13" t="s">
        <v>396</v>
      </c>
      <c r="G71" s="7" t="s">
        <v>430</v>
      </c>
    </row>
    <row r="72" spans="1:7" ht="21">
      <c r="A72" s="65"/>
      <c r="B72" s="65"/>
      <c r="C72" s="65"/>
      <c r="D72" s="13">
        <v>800090</v>
      </c>
      <c r="E72" s="13" t="s">
        <v>63</v>
      </c>
      <c r="F72" s="13" t="s">
        <v>57</v>
      </c>
      <c r="G72" s="7" t="s">
        <v>431</v>
      </c>
    </row>
    <row r="73" spans="1:7" ht="21">
      <c r="A73" s="65"/>
      <c r="B73" s="65"/>
      <c r="C73" s="65"/>
      <c r="D73" s="13">
        <v>800093</v>
      </c>
      <c r="E73" s="13" t="s">
        <v>13</v>
      </c>
      <c r="F73" s="13" t="s">
        <v>421</v>
      </c>
      <c r="G73" s="7" t="s">
        <v>432</v>
      </c>
    </row>
    <row r="74" spans="1:7" ht="21">
      <c r="A74" s="65"/>
      <c r="B74" s="65"/>
      <c r="C74" s="65"/>
      <c r="D74" s="13">
        <v>800094</v>
      </c>
      <c r="E74" s="13" t="s">
        <v>13</v>
      </c>
      <c r="F74" s="13" t="s">
        <v>421</v>
      </c>
      <c r="G74" s="7" t="s">
        <v>433</v>
      </c>
    </row>
    <row r="75" spans="1:7" ht="21">
      <c r="A75" s="65"/>
      <c r="B75" s="65"/>
      <c r="C75" s="65"/>
      <c r="D75" s="13">
        <v>800095</v>
      </c>
      <c r="E75" s="13" t="s">
        <v>13</v>
      </c>
      <c r="F75" s="13" t="s">
        <v>218</v>
      </c>
      <c r="G75" s="7" t="s">
        <v>434</v>
      </c>
    </row>
    <row r="76" spans="1:7" ht="21">
      <c r="A76" s="65"/>
      <c r="B76" s="65"/>
      <c r="C76" s="65"/>
      <c r="D76" s="13">
        <v>800096</v>
      </c>
      <c r="E76" s="13" t="s">
        <v>13</v>
      </c>
      <c r="F76" s="13" t="s">
        <v>435</v>
      </c>
      <c r="G76" s="7" t="s">
        <v>436</v>
      </c>
    </row>
    <row r="77" spans="1:7" ht="21">
      <c r="A77" s="65"/>
      <c r="B77" s="65"/>
      <c r="C77" s="65"/>
      <c r="D77" s="13">
        <v>800097</v>
      </c>
      <c r="E77" s="13" t="s">
        <v>13</v>
      </c>
      <c r="F77" s="13" t="s">
        <v>389</v>
      </c>
      <c r="G77" s="7" t="s">
        <v>437</v>
      </c>
    </row>
    <row r="78" spans="1:7" ht="21">
      <c r="A78" s="65"/>
      <c r="B78" s="65"/>
      <c r="C78" s="65"/>
      <c r="D78" s="13">
        <v>800099</v>
      </c>
      <c r="E78" s="13" t="s">
        <v>63</v>
      </c>
      <c r="F78" s="13" t="s">
        <v>435</v>
      </c>
      <c r="G78" s="7" t="s">
        <v>436</v>
      </c>
    </row>
    <row r="79" spans="1:7" ht="21">
      <c r="A79" s="65"/>
      <c r="B79" s="65"/>
      <c r="C79" s="65"/>
      <c r="D79" s="13">
        <v>800100</v>
      </c>
      <c r="E79" s="13" t="s">
        <v>13</v>
      </c>
      <c r="F79" s="13" t="s">
        <v>11</v>
      </c>
      <c r="G79" s="7" t="s">
        <v>438</v>
      </c>
    </row>
    <row r="80" spans="1:7" ht="21">
      <c r="A80" s="65"/>
      <c r="B80" s="65"/>
      <c r="C80" s="65"/>
      <c r="D80" s="13">
        <v>800101</v>
      </c>
      <c r="E80" s="13" t="s">
        <v>13</v>
      </c>
      <c r="F80" s="13" t="s">
        <v>389</v>
      </c>
      <c r="G80" s="7" t="s">
        <v>439</v>
      </c>
    </row>
    <row r="81" spans="1:7" ht="21">
      <c r="A81" s="65"/>
      <c r="B81" s="65"/>
      <c r="C81" s="65"/>
      <c r="D81" s="13">
        <v>800102</v>
      </c>
      <c r="E81" s="13" t="s">
        <v>13</v>
      </c>
      <c r="F81" s="13" t="s">
        <v>389</v>
      </c>
      <c r="G81" s="7" t="s">
        <v>440</v>
      </c>
    </row>
    <row r="82" spans="1:7" ht="21">
      <c r="A82" s="65"/>
      <c r="B82" s="65"/>
      <c r="C82" s="65"/>
      <c r="D82" s="13">
        <v>800103</v>
      </c>
      <c r="E82" s="13" t="s">
        <v>13</v>
      </c>
      <c r="F82" s="13" t="s">
        <v>385</v>
      </c>
      <c r="G82" s="7" t="s">
        <v>441</v>
      </c>
    </row>
    <row r="83" spans="1:7" ht="21">
      <c r="A83" s="65"/>
      <c r="B83" s="65"/>
      <c r="C83" s="65"/>
      <c r="D83" s="13">
        <v>800104</v>
      </c>
      <c r="E83" s="13" t="s">
        <v>13</v>
      </c>
      <c r="F83" s="13" t="s">
        <v>409</v>
      </c>
      <c r="G83" s="7" t="s">
        <v>442</v>
      </c>
    </row>
    <row r="84" spans="1:7" ht="21">
      <c r="A84" s="65"/>
      <c r="B84" s="65"/>
      <c r="C84" s="65"/>
      <c r="D84" s="13">
        <v>800105</v>
      </c>
      <c r="E84" s="13" t="s">
        <v>13</v>
      </c>
      <c r="F84" s="13" t="s">
        <v>366</v>
      </c>
      <c r="G84" s="7" t="s">
        <v>443</v>
      </c>
    </row>
    <row r="85" spans="1:7" ht="21">
      <c r="A85" s="65"/>
      <c r="B85" s="65"/>
      <c r="C85" s="65"/>
      <c r="D85" s="13">
        <v>800106</v>
      </c>
      <c r="E85" s="13" t="s">
        <v>13</v>
      </c>
      <c r="F85" s="13" t="s">
        <v>368</v>
      </c>
      <c r="G85" s="7" t="s">
        <v>444</v>
      </c>
    </row>
    <row r="86" spans="1:7" ht="21">
      <c r="A86" s="65"/>
      <c r="B86" s="65"/>
      <c r="C86" s="65"/>
      <c r="D86" s="13">
        <v>800107</v>
      </c>
      <c r="E86" s="13" t="s">
        <v>13</v>
      </c>
      <c r="F86" s="13" t="s">
        <v>74</v>
      </c>
      <c r="G86" s="7" t="s">
        <v>445</v>
      </c>
    </row>
    <row r="87" spans="1:7" ht="21">
      <c r="A87" s="65"/>
      <c r="B87" s="65"/>
      <c r="C87" s="65"/>
      <c r="D87" s="13">
        <v>800108</v>
      </c>
      <c r="E87" s="13" t="s">
        <v>63</v>
      </c>
      <c r="F87" s="13" t="s">
        <v>421</v>
      </c>
      <c r="G87" s="7" t="s">
        <v>446</v>
      </c>
    </row>
    <row r="88" spans="1:7" ht="21">
      <c r="A88" s="65"/>
      <c r="B88" s="65"/>
      <c r="C88" s="65"/>
      <c r="D88" s="13">
        <v>800109</v>
      </c>
      <c r="E88" s="13" t="s">
        <v>13</v>
      </c>
      <c r="F88" s="13" t="s">
        <v>421</v>
      </c>
      <c r="G88" s="7" t="s">
        <v>446</v>
      </c>
    </row>
    <row r="89" spans="1:7" ht="21">
      <c r="A89" s="65"/>
      <c r="B89" s="65"/>
      <c r="C89" s="65"/>
      <c r="D89" s="13">
        <v>800111</v>
      </c>
      <c r="E89" s="13" t="s">
        <v>13</v>
      </c>
      <c r="F89" s="13" t="s">
        <v>59</v>
      </c>
      <c r="G89" s="7" t="s">
        <v>447</v>
      </c>
    </row>
    <row r="90" spans="1:7" ht="21">
      <c r="A90" s="65"/>
      <c r="B90" s="65"/>
      <c r="C90" s="65"/>
      <c r="D90" s="13">
        <v>800112</v>
      </c>
      <c r="E90" s="13" t="s">
        <v>13</v>
      </c>
      <c r="F90" s="13" t="s">
        <v>435</v>
      </c>
      <c r="G90" s="7" t="s">
        <v>436</v>
      </c>
    </row>
    <row r="91" spans="1:7" ht="21">
      <c r="A91" s="65"/>
      <c r="B91" s="65"/>
      <c r="C91" s="65"/>
      <c r="D91" s="13">
        <v>800115</v>
      </c>
      <c r="E91" s="13" t="s">
        <v>13</v>
      </c>
      <c r="F91" s="13" t="s">
        <v>131</v>
      </c>
      <c r="G91" s="7" t="s">
        <v>448</v>
      </c>
    </row>
    <row r="92" spans="1:7" ht="21">
      <c r="A92" s="65"/>
      <c r="B92" s="65"/>
      <c r="C92" s="65"/>
      <c r="D92" s="13">
        <v>800117</v>
      </c>
      <c r="E92" s="13" t="s">
        <v>13</v>
      </c>
      <c r="F92" s="13" t="s">
        <v>409</v>
      </c>
      <c r="G92" s="7" t="s">
        <v>449</v>
      </c>
    </row>
    <row r="93" spans="1:7" ht="21">
      <c r="A93" s="65"/>
      <c r="B93" s="65"/>
      <c r="C93" s="65"/>
      <c r="D93" s="13">
        <v>800119</v>
      </c>
      <c r="E93" s="13" t="s">
        <v>13</v>
      </c>
      <c r="F93" s="13" t="s">
        <v>450</v>
      </c>
      <c r="G93" s="7" t="s">
        <v>451</v>
      </c>
    </row>
    <row r="94" spans="1:7" ht="21">
      <c r="A94" s="65"/>
      <c r="B94" s="65"/>
      <c r="C94" s="65"/>
      <c r="D94" s="13">
        <v>800121</v>
      </c>
      <c r="E94" s="13" t="s">
        <v>13</v>
      </c>
      <c r="F94" s="13" t="s">
        <v>361</v>
      </c>
      <c r="G94" s="7" t="s">
        <v>452</v>
      </c>
    </row>
    <row r="95" spans="1:7" ht="21">
      <c r="A95" s="65"/>
      <c r="B95" s="65"/>
      <c r="C95" s="65"/>
      <c r="D95" s="13">
        <v>800122</v>
      </c>
      <c r="E95" s="13" t="s">
        <v>13</v>
      </c>
      <c r="F95" s="13" t="s">
        <v>361</v>
      </c>
      <c r="G95" s="7" t="s">
        <v>452</v>
      </c>
    </row>
    <row r="96" spans="1:7" ht="21">
      <c r="A96" s="65"/>
      <c r="B96" s="65"/>
      <c r="C96" s="65"/>
      <c r="D96" s="13">
        <v>800123</v>
      </c>
      <c r="E96" s="13" t="s">
        <v>13</v>
      </c>
      <c r="F96" s="13" t="s">
        <v>453</v>
      </c>
      <c r="G96" s="7" t="s">
        <v>454</v>
      </c>
    </row>
    <row r="97" spans="1:7" ht="21">
      <c r="A97" s="65"/>
      <c r="B97" s="65"/>
      <c r="C97" s="65"/>
      <c r="D97" s="13">
        <v>800124</v>
      </c>
      <c r="E97" s="13" t="s">
        <v>13</v>
      </c>
      <c r="F97" s="13" t="s">
        <v>355</v>
      </c>
      <c r="G97" s="7" t="s">
        <v>455</v>
      </c>
    </row>
    <row r="98" spans="1:7" ht="21">
      <c r="A98" s="65"/>
      <c r="B98" s="65"/>
      <c r="C98" s="65"/>
      <c r="D98" s="13">
        <v>800125</v>
      </c>
      <c r="E98" s="13" t="s">
        <v>13</v>
      </c>
      <c r="F98" s="13" t="s">
        <v>361</v>
      </c>
      <c r="G98" s="7" t="s">
        <v>456</v>
      </c>
    </row>
    <row r="99" spans="1:7" ht="21">
      <c r="A99" s="65"/>
      <c r="B99" s="65"/>
      <c r="C99" s="65"/>
      <c r="D99" s="13">
        <v>800126</v>
      </c>
      <c r="E99" s="13" t="s">
        <v>13</v>
      </c>
      <c r="F99" s="13" t="s">
        <v>355</v>
      </c>
      <c r="G99" s="7" t="s">
        <v>457</v>
      </c>
    </row>
    <row r="100" spans="1:7" ht="21">
      <c r="A100" s="65"/>
      <c r="B100" s="65"/>
      <c r="C100" s="65"/>
      <c r="D100" s="13">
        <v>800128</v>
      </c>
      <c r="E100" s="13" t="s">
        <v>63</v>
      </c>
      <c r="F100" s="13" t="s">
        <v>361</v>
      </c>
      <c r="G100" s="7" t="s">
        <v>452</v>
      </c>
    </row>
    <row r="101" spans="1:7" ht="21">
      <c r="A101" s="65"/>
      <c r="B101" s="65"/>
      <c r="C101" s="65"/>
      <c r="D101" s="13">
        <v>800129</v>
      </c>
      <c r="E101" s="13" t="s">
        <v>13</v>
      </c>
      <c r="F101" s="13" t="s">
        <v>458</v>
      </c>
      <c r="G101" s="7" t="s">
        <v>459</v>
      </c>
    </row>
    <row r="102" spans="1:7" ht="21">
      <c r="A102" s="65"/>
      <c r="B102" s="65"/>
      <c r="C102" s="65"/>
      <c r="D102" s="13">
        <v>800130</v>
      </c>
      <c r="E102" s="13" t="s">
        <v>13</v>
      </c>
      <c r="F102" s="13" t="s">
        <v>59</v>
      </c>
      <c r="G102" s="7" t="s">
        <v>460</v>
      </c>
    </row>
    <row r="103" spans="1:7" ht="21">
      <c r="A103" s="65"/>
      <c r="B103" s="65"/>
      <c r="C103" s="65"/>
      <c r="D103" s="13">
        <v>800132</v>
      </c>
      <c r="E103" s="13" t="s">
        <v>63</v>
      </c>
      <c r="F103" s="13" t="s">
        <v>453</v>
      </c>
      <c r="G103" s="7" t="s">
        <v>454</v>
      </c>
    </row>
    <row r="104" spans="1:7" ht="21">
      <c r="A104" s="65"/>
      <c r="B104" s="65"/>
      <c r="C104" s="65"/>
      <c r="D104" s="13">
        <v>800133</v>
      </c>
      <c r="E104" s="13" t="s">
        <v>137</v>
      </c>
      <c r="F104" s="13" t="s">
        <v>389</v>
      </c>
      <c r="G104" s="7" t="s">
        <v>461</v>
      </c>
    </row>
    <row r="105" spans="1:7" ht="21">
      <c r="A105" s="65"/>
      <c r="B105" s="65"/>
      <c r="C105" s="65"/>
      <c r="D105" s="13">
        <v>800135</v>
      </c>
      <c r="E105" s="13" t="s">
        <v>13</v>
      </c>
      <c r="F105" s="13" t="s">
        <v>418</v>
      </c>
      <c r="G105" s="7" t="s">
        <v>462</v>
      </c>
    </row>
    <row r="106" spans="1:7" ht="21">
      <c r="A106" s="65"/>
      <c r="B106" s="65"/>
      <c r="C106" s="65"/>
      <c r="D106" s="13">
        <v>800138</v>
      </c>
      <c r="E106" s="13" t="s">
        <v>13</v>
      </c>
      <c r="F106" s="13" t="s">
        <v>53</v>
      </c>
      <c r="G106" s="7" t="s">
        <v>273</v>
      </c>
    </row>
    <row r="107" spans="1:7" ht="21">
      <c r="A107" s="65"/>
      <c r="B107" s="65"/>
      <c r="C107" s="65"/>
      <c r="D107" s="13">
        <v>800139</v>
      </c>
      <c r="E107" s="13" t="s">
        <v>13</v>
      </c>
      <c r="F107" s="13" t="s">
        <v>355</v>
      </c>
      <c r="G107" s="7" t="s">
        <v>463</v>
      </c>
    </row>
    <row r="108" spans="1:7" ht="21">
      <c r="A108" s="65"/>
      <c r="B108" s="65"/>
      <c r="C108" s="65"/>
      <c r="D108" s="13">
        <v>800140</v>
      </c>
      <c r="E108" s="13" t="s">
        <v>13</v>
      </c>
      <c r="F108" s="13" t="s">
        <v>458</v>
      </c>
      <c r="G108" s="7" t="s">
        <v>464</v>
      </c>
    </row>
    <row r="109" spans="1:7" ht="21">
      <c r="A109" s="65"/>
      <c r="B109" s="65"/>
      <c r="C109" s="65"/>
      <c r="D109" s="13">
        <v>800143</v>
      </c>
      <c r="E109" s="13" t="s">
        <v>13</v>
      </c>
      <c r="F109" s="13" t="s">
        <v>51</v>
      </c>
      <c r="G109" s="7" t="s">
        <v>465</v>
      </c>
    </row>
    <row r="110" spans="1:7" ht="21">
      <c r="A110" s="65"/>
      <c r="B110" s="65"/>
      <c r="C110" s="65"/>
      <c r="D110" s="13">
        <v>800144</v>
      </c>
      <c r="E110" s="13" t="s">
        <v>13</v>
      </c>
      <c r="F110" s="13" t="s">
        <v>57</v>
      </c>
      <c r="G110" s="7" t="s">
        <v>466</v>
      </c>
    </row>
    <row r="111" spans="1:7" ht="21">
      <c r="A111" s="65"/>
      <c r="B111" s="65"/>
      <c r="C111" s="65"/>
      <c r="D111" s="13">
        <v>800147</v>
      </c>
      <c r="E111" s="13" t="s">
        <v>13</v>
      </c>
      <c r="F111" s="13" t="s">
        <v>355</v>
      </c>
      <c r="G111" s="7" t="s">
        <v>467</v>
      </c>
    </row>
    <row r="112" spans="1:7" ht="21">
      <c r="A112" s="65"/>
      <c r="B112" s="65"/>
      <c r="C112" s="65"/>
      <c r="D112" s="13">
        <v>800152</v>
      </c>
      <c r="E112" s="13" t="s">
        <v>13</v>
      </c>
      <c r="F112" s="13" t="s">
        <v>468</v>
      </c>
      <c r="G112" s="7" t="s">
        <v>469</v>
      </c>
    </row>
    <row r="113" spans="1:7" ht="21">
      <c r="A113" s="65"/>
      <c r="B113" s="65"/>
      <c r="C113" s="65"/>
      <c r="D113" s="13">
        <v>800153</v>
      </c>
      <c r="E113" s="13" t="s">
        <v>13</v>
      </c>
      <c r="F113" s="13" t="s">
        <v>11</v>
      </c>
      <c r="G113" s="7" t="s">
        <v>470</v>
      </c>
    </row>
    <row r="114" spans="1:7" ht="21">
      <c r="A114" s="65"/>
      <c r="B114" s="65"/>
      <c r="C114" s="65"/>
      <c r="D114" s="13">
        <v>800154</v>
      </c>
      <c r="E114" s="13" t="s">
        <v>13</v>
      </c>
      <c r="F114" s="13" t="s">
        <v>471</v>
      </c>
      <c r="G114" s="7" t="s">
        <v>472</v>
      </c>
    </row>
    <row r="115" spans="1:7" ht="21">
      <c r="A115" s="65"/>
      <c r="B115" s="65"/>
      <c r="C115" s="65"/>
      <c r="D115" s="13">
        <v>800155</v>
      </c>
      <c r="E115" s="13" t="s">
        <v>13</v>
      </c>
      <c r="F115" s="13" t="s">
        <v>366</v>
      </c>
      <c r="G115" s="7" t="s">
        <v>473</v>
      </c>
    </row>
    <row r="116" spans="1:7" ht="21">
      <c r="A116" s="65"/>
      <c r="B116" s="65"/>
      <c r="C116" s="65"/>
      <c r="D116" s="13">
        <v>800156</v>
      </c>
      <c r="E116" s="13" t="s">
        <v>13</v>
      </c>
      <c r="F116" s="13" t="s">
        <v>474</v>
      </c>
      <c r="G116" s="7" t="s">
        <v>475</v>
      </c>
    </row>
    <row r="117" spans="1:7" ht="21">
      <c r="A117" s="65"/>
      <c r="B117" s="65"/>
      <c r="C117" s="65"/>
      <c r="D117" s="13">
        <v>800157</v>
      </c>
      <c r="E117" s="13" t="s">
        <v>13</v>
      </c>
      <c r="F117" s="13" t="s">
        <v>409</v>
      </c>
      <c r="G117" s="7" t="s">
        <v>476</v>
      </c>
    </row>
    <row r="118" spans="1:7" ht="21">
      <c r="A118" s="65"/>
      <c r="B118" s="65"/>
      <c r="C118" s="65"/>
      <c r="D118" s="13">
        <v>800161</v>
      </c>
      <c r="E118" s="13" t="s">
        <v>13</v>
      </c>
      <c r="F118" s="13" t="s">
        <v>477</v>
      </c>
      <c r="G118" s="7" t="s">
        <v>478</v>
      </c>
    </row>
    <row r="119" spans="1:7" ht="21">
      <c r="A119" s="65"/>
      <c r="B119" s="65"/>
      <c r="C119" s="65"/>
      <c r="D119" s="13">
        <v>800162</v>
      </c>
      <c r="E119" s="13" t="s">
        <v>13</v>
      </c>
      <c r="F119" s="13" t="s">
        <v>385</v>
      </c>
      <c r="G119" s="7" t="s">
        <v>234</v>
      </c>
    </row>
    <row r="120" spans="1:7" ht="21">
      <c r="A120" s="65"/>
      <c r="B120" s="65"/>
      <c r="C120" s="65"/>
      <c r="D120" s="13">
        <v>800163</v>
      </c>
      <c r="E120" s="13" t="s">
        <v>13</v>
      </c>
      <c r="F120" s="13" t="s">
        <v>435</v>
      </c>
      <c r="G120" s="7" t="s">
        <v>479</v>
      </c>
    </row>
    <row r="121" spans="1:7" ht="21">
      <c r="A121" s="65"/>
      <c r="B121" s="65"/>
      <c r="C121" s="65"/>
      <c r="D121" s="13">
        <v>800164</v>
      </c>
      <c r="E121" s="13" t="s">
        <v>63</v>
      </c>
      <c r="F121" s="13" t="s">
        <v>385</v>
      </c>
      <c r="G121" s="7" t="s">
        <v>234</v>
      </c>
    </row>
    <row r="122" spans="1:7" ht="21">
      <c r="A122" s="65"/>
      <c r="B122" s="65"/>
      <c r="C122" s="65"/>
      <c r="D122" s="13">
        <v>800167</v>
      </c>
      <c r="E122" s="13" t="s">
        <v>13</v>
      </c>
      <c r="F122" s="13" t="s">
        <v>59</v>
      </c>
      <c r="G122" s="7" t="s">
        <v>480</v>
      </c>
    </row>
    <row r="123" spans="1:7" ht="21">
      <c r="A123" s="65"/>
      <c r="B123" s="65"/>
      <c r="C123" s="65"/>
      <c r="D123" s="13">
        <v>800168</v>
      </c>
      <c r="E123" s="13" t="s">
        <v>13</v>
      </c>
      <c r="F123" s="13" t="s">
        <v>409</v>
      </c>
      <c r="G123" s="7" t="s">
        <v>481</v>
      </c>
    </row>
    <row r="124" spans="1:7" ht="21">
      <c r="A124" s="65"/>
      <c r="B124" s="65"/>
      <c r="C124" s="65"/>
      <c r="D124" s="13">
        <v>800169</v>
      </c>
      <c r="E124" s="13" t="s">
        <v>13</v>
      </c>
      <c r="F124" s="13" t="s">
        <v>366</v>
      </c>
      <c r="G124" s="7" t="s">
        <v>482</v>
      </c>
    </row>
    <row r="125" spans="1:7" ht="21">
      <c r="A125" s="65"/>
      <c r="B125" s="65"/>
      <c r="C125" s="65"/>
      <c r="D125" s="13">
        <v>800170</v>
      </c>
      <c r="E125" s="13" t="s">
        <v>13</v>
      </c>
      <c r="F125" s="13" t="s">
        <v>385</v>
      </c>
      <c r="G125" s="7" t="s">
        <v>483</v>
      </c>
    </row>
    <row r="126" spans="1:7" ht="21">
      <c r="A126" s="65"/>
      <c r="B126" s="65"/>
      <c r="C126" s="65"/>
      <c r="D126" s="13">
        <v>800171</v>
      </c>
      <c r="E126" s="13" t="s">
        <v>13</v>
      </c>
      <c r="F126" s="13" t="s">
        <v>474</v>
      </c>
      <c r="G126" s="7" t="s">
        <v>484</v>
      </c>
    </row>
    <row r="127" spans="1:7" ht="21">
      <c r="A127" s="65"/>
      <c r="B127" s="65"/>
      <c r="C127" s="65"/>
      <c r="D127" s="13">
        <v>800172</v>
      </c>
      <c r="E127" s="13" t="s">
        <v>13</v>
      </c>
      <c r="F127" s="13" t="s">
        <v>218</v>
      </c>
      <c r="G127" s="7" t="s">
        <v>485</v>
      </c>
    </row>
    <row r="128" spans="1:7" ht="21">
      <c r="A128" s="65"/>
      <c r="B128" s="65"/>
      <c r="C128" s="65"/>
      <c r="D128" s="13">
        <v>800173</v>
      </c>
      <c r="E128" s="13" t="s">
        <v>13</v>
      </c>
      <c r="F128" s="13" t="s">
        <v>368</v>
      </c>
      <c r="G128" s="7" t="s">
        <v>486</v>
      </c>
    </row>
    <row r="129" spans="1:7" ht="21">
      <c r="A129" s="65"/>
      <c r="B129" s="65"/>
      <c r="C129" s="65"/>
      <c r="D129" s="13">
        <v>800174</v>
      </c>
      <c r="E129" s="13" t="s">
        <v>13</v>
      </c>
      <c r="F129" s="13" t="s">
        <v>74</v>
      </c>
      <c r="G129" s="7" t="s">
        <v>487</v>
      </c>
    </row>
    <row r="130" spans="1:7" ht="21">
      <c r="A130" s="65"/>
      <c r="B130" s="65"/>
      <c r="C130" s="65"/>
      <c r="D130" s="13">
        <v>800175</v>
      </c>
      <c r="E130" s="13" t="s">
        <v>13</v>
      </c>
      <c r="F130" s="13" t="s">
        <v>368</v>
      </c>
      <c r="G130" s="7" t="s">
        <v>486</v>
      </c>
    </row>
    <row r="131" spans="1:7" ht="21">
      <c r="A131" s="65"/>
      <c r="B131" s="65"/>
      <c r="C131" s="65"/>
      <c r="D131" s="13">
        <v>800176</v>
      </c>
      <c r="E131" s="13" t="s">
        <v>13</v>
      </c>
      <c r="F131" s="13" t="s">
        <v>227</v>
      </c>
      <c r="G131" s="7" t="s">
        <v>488</v>
      </c>
    </row>
    <row r="132" spans="1:7" ht="21">
      <c r="A132" s="65"/>
      <c r="B132" s="65"/>
      <c r="C132" s="65"/>
      <c r="D132" s="13">
        <v>800177</v>
      </c>
      <c r="E132" s="13" t="s">
        <v>63</v>
      </c>
      <c r="F132" s="13" t="s">
        <v>368</v>
      </c>
      <c r="G132" s="7" t="s">
        <v>486</v>
      </c>
    </row>
    <row r="133" spans="1:7" ht="21">
      <c r="A133" s="65"/>
      <c r="B133" s="65"/>
      <c r="C133" s="65"/>
      <c r="D133" s="13">
        <v>800180</v>
      </c>
      <c r="E133" s="13" t="s">
        <v>63</v>
      </c>
      <c r="F133" s="13" t="s">
        <v>366</v>
      </c>
      <c r="G133" s="7" t="s">
        <v>489</v>
      </c>
    </row>
    <row r="134" spans="1:7" ht="21">
      <c r="A134" s="65"/>
      <c r="B134" s="65"/>
      <c r="C134" s="65"/>
      <c r="D134" s="13">
        <v>800181</v>
      </c>
      <c r="E134" s="13" t="s">
        <v>13</v>
      </c>
      <c r="F134" s="13" t="s">
        <v>11</v>
      </c>
      <c r="G134" s="7" t="s">
        <v>490</v>
      </c>
    </row>
    <row r="135" spans="1:7" ht="21">
      <c r="A135" s="65"/>
      <c r="B135" s="65"/>
      <c r="C135" s="65"/>
      <c r="D135" s="13">
        <v>800182</v>
      </c>
      <c r="E135" s="13" t="s">
        <v>13</v>
      </c>
      <c r="F135" s="13" t="s">
        <v>11</v>
      </c>
      <c r="G135" s="7" t="s">
        <v>491</v>
      </c>
    </row>
    <row r="136" spans="1:7" ht="21">
      <c r="A136" s="65"/>
      <c r="B136" s="65"/>
      <c r="C136" s="65"/>
      <c r="D136" s="13">
        <v>800183</v>
      </c>
      <c r="E136" s="13" t="s">
        <v>13</v>
      </c>
      <c r="F136" s="13" t="s">
        <v>11</v>
      </c>
      <c r="G136" s="7" t="s">
        <v>492</v>
      </c>
    </row>
    <row r="137" spans="1:7" ht="21">
      <c r="A137" s="65"/>
      <c r="B137" s="65"/>
      <c r="C137" s="65"/>
      <c r="D137" s="13">
        <v>800184</v>
      </c>
      <c r="E137" s="13" t="s">
        <v>13</v>
      </c>
      <c r="F137" s="13" t="s">
        <v>249</v>
      </c>
      <c r="G137" s="7" t="s">
        <v>493</v>
      </c>
    </row>
    <row r="138" spans="1:7" ht="21">
      <c r="A138" s="65"/>
      <c r="B138" s="65"/>
      <c r="C138" s="65"/>
      <c r="D138" s="13">
        <v>800185</v>
      </c>
      <c r="E138" s="13" t="s">
        <v>13</v>
      </c>
      <c r="F138" s="13" t="s">
        <v>59</v>
      </c>
      <c r="G138" s="7" t="s">
        <v>494</v>
      </c>
    </row>
    <row r="139" spans="1:7" ht="21">
      <c r="A139" s="65"/>
      <c r="B139" s="65"/>
      <c r="C139" s="65"/>
      <c r="D139" s="13">
        <v>800186</v>
      </c>
      <c r="E139" s="13" t="s">
        <v>13</v>
      </c>
      <c r="F139" s="13" t="s">
        <v>59</v>
      </c>
      <c r="G139" s="7" t="s">
        <v>495</v>
      </c>
    </row>
    <row r="140" spans="1:7" ht="21">
      <c r="A140" s="65"/>
      <c r="B140" s="65"/>
      <c r="C140" s="65"/>
      <c r="D140" s="13">
        <v>800187</v>
      </c>
      <c r="E140" s="13" t="s">
        <v>63</v>
      </c>
      <c r="F140" s="13" t="s">
        <v>366</v>
      </c>
      <c r="G140" s="7" t="s">
        <v>482</v>
      </c>
    </row>
    <row r="141" spans="1:7" ht="21">
      <c r="A141" s="65"/>
      <c r="B141" s="65"/>
      <c r="C141" s="65"/>
      <c r="D141" s="13">
        <v>800188</v>
      </c>
      <c r="E141" s="13" t="s">
        <v>13</v>
      </c>
      <c r="F141" s="13" t="s">
        <v>11</v>
      </c>
      <c r="G141" s="7" t="s">
        <v>496</v>
      </c>
    </row>
    <row r="142" spans="1:7" ht="21">
      <c r="A142" s="65"/>
      <c r="B142" s="65"/>
      <c r="C142" s="65"/>
      <c r="D142" s="13">
        <v>800189</v>
      </c>
      <c r="E142" s="13" t="s">
        <v>13</v>
      </c>
      <c r="F142" s="13" t="s">
        <v>409</v>
      </c>
      <c r="G142" s="7" t="s">
        <v>497</v>
      </c>
    </row>
    <row r="143" spans="1:7" ht="21">
      <c r="A143" s="65"/>
      <c r="B143" s="65"/>
      <c r="C143" s="65"/>
      <c r="D143" s="13">
        <v>800190</v>
      </c>
      <c r="E143" s="13" t="s">
        <v>63</v>
      </c>
      <c r="F143" s="13" t="s">
        <v>227</v>
      </c>
      <c r="G143" s="7" t="s">
        <v>488</v>
      </c>
    </row>
    <row r="144" spans="1:7" ht="21">
      <c r="A144" s="65"/>
      <c r="B144" s="65"/>
      <c r="C144" s="65"/>
      <c r="D144" s="13">
        <v>800192</v>
      </c>
      <c r="E144" s="13" t="s">
        <v>13</v>
      </c>
      <c r="F144" s="13" t="s">
        <v>401</v>
      </c>
      <c r="G144" s="7" t="s">
        <v>498</v>
      </c>
    </row>
    <row r="145" spans="1:7" ht="21">
      <c r="A145" s="65"/>
      <c r="B145" s="65"/>
      <c r="C145" s="65"/>
      <c r="D145" s="13">
        <v>800193</v>
      </c>
      <c r="E145" s="13" t="s">
        <v>13</v>
      </c>
      <c r="F145" s="13" t="s">
        <v>409</v>
      </c>
      <c r="G145" s="7" t="s">
        <v>484</v>
      </c>
    </row>
    <row r="146" spans="1:7" ht="21">
      <c r="A146" s="65"/>
      <c r="B146" s="65"/>
      <c r="C146" s="65"/>
      <c r="D146" s="13">
        <v>800194</v>
      </c>
      <c r="E146" s="13" t="s">
        <v>13</v>
      </c>
      <c r="F146" s="13" t="s">
        <v>368</v>
      </c>
      <c r="G146" s="7" t="s">
        <v>499</v>
      </c>
    </row>
    <row r="147" spans="1:7" ht="21">
      <c r="A147" s="65"/>
      <c r="B147" s="65"/>
      <c r="C147" s="65"/>
      <c r="D147" s="13">
        <v>800195</v>
      </c>
      <c r="E147" s="13" t="s">
        <v>13</v>
      </c>
      <c r="F147" s="13" t="s">
        <v>74</v>
      </c>
      <c r="G147" s="7" t="s">
        <v>500</v>
      </c>
    </row>
    <row r="148" spans="1:7" ht="21">
      <c r="A148" s="65"/>
      <c r="B148" s="65"/>
      <c r="C148" s="65"/>
      <c r="D148" s="13">
        <v>800196</v>
      </c>
      <c r="E148" s="13" t="s">
        <v>13</v>
      </c>
      <c r="F148" s="13" t="s">
        <v>110</v>
      </c>
      <c r="G148" s="7" t="s">
        <v>501</v>
      </c>
    </row>
    <row r="149" spans="1:7" ht="21">
      <c r="A149" s="65"/>
      <c r="B149" s="65"/>
      <c r="C149" s="65"/>
      <c r="D149" s="13">
        <v>800197</v>
      </c>
      <c r="E149" s="13" t="s">
        <v>13</v>
      </c>
      <c r="F149" s="13" t="s">
        <v>262</v>
      </c>
      <c r="G149" s="7" t="s">
        <v>502</v>
      </c>
    </row>
    <row r="150" spans="1:7" ht="21">
      <c r="A150" s="65"/>
      <c r="B150" s="65"/>
      <c r="C150" s="65"/>
      <c r="D150" s="13">
        <v>800198</v>
      </c>
      <c r="E150" s="13" t="s">
        <v>13</v>
      </c>
      <c r="F150" s="13" t="s">
        <v>74</v>
      </c>
      <c r="G150" s="7" t="s">
        <v>503</v>
      </c>
    </row>
    <row r="151" spans="1:7" ht="21">
      <c r="A151" s="65"/>
      <c r="B151" s="65"/>
      <c r="C151" s="65"/>
      <c r="D151" s="13">
        <v>800199</v>
      </c>
      <c r="E151" s="13" t="s">
        <v>13</v>
      </c>
      <c r="F151" s="13" t="s">
        <v>368</v>
      </c>
      <c r="G151" s="7" t="s">
        <v>504</v>
      </c>
    </row>
    <row r="152" spans="1:7" ht="21">
      <c r="A152" s="65"/>
      <c r="B152" s="65"/>
      <c r="C152" s="65"/>
      <c r="D152" s="13">
        <v>800200</v>
      </c>
      <c r="E152" s="13" t="s">
        <v>13</v>
      </c>
      <c r="F152" s="13" t="s">
        <v>110</v>
      </c>
      <c r="G152" s="7" t="s">
        <v>505</v>
      </c>
    </row>
    <row r="153" spans="1:7" ht="21">
      <c r="A153" s="65"/>
      <c r="B153" s="65"/>
      <c r="C153" s="65"/>
      <c r="D153" s="13">
        <v>800201</v>
      </c>
      <c r="E153" s="13" t="s">
        <v>13</v>
      </c>
      <c r="F153" s="13" t="s">
        <v>506</v>
      </c>
      <c r="G153" s="7" t="s">
        <v>507</v>
      </c>
    </row>
    <row r="154" spans="1:7" ht="21">
      <c r="A154" s="65"/>
      <c r="B154" s="65"/>
      <c r="C154" s="65"/>
      <c r="D154" s="13">
        <v>800202</v>
      </c>
      <c r="E154" s="13" t="s">
        <v>13</v>
      </c>
      <c r="F154" s="13" t="s">
        <v>409</v>
      </c>
      <c r="G154" s="7" t="s">
        <v>508</v>
      </c>
    </row>
    <row r="155" spans="1:7" ht="21">
      <c r="A155" s="65"/>
      <c r="B155" s="65"/>
      <c r="C155" s="65"/>
      <c r="D155" s="13">
        <v>800203</v>
      </c>
      <c r="E155" s="13" t="s">
        <v>13</v>
      </c>
      <c r="F155" s="13" t="s">
        <v>401</v>
      </c>
      <c r="G155" s="7" t="s">
        <v>509</v>
      </c>
    </row>
    <row r="156" spans="1:7" ht="21">
      <c r="A156" s="65"/>
      <c r="B156" s="65"/>
      <c r="C156" s="65"/>
      <c r="D156" s="13">
        <v>800205</v>
      </c>
      <c r="E156" s="13" t="s">
        <v>13</v>
      </c>
      <c r="F156" s="13" t="s">
        <v>510</v>
      </c>
      <c r="G156" s="7" t="s">
        <v>511</v>
      </c>
    </row>
    <row r="157" spans="1:7" ht="21">
      <c r="A157" s="65"/>
      <c r="B157" s="65"/>
      <c r="C157" s="65"/>
      <c r="D157" s="13">
        <v>800206</v>
      </c>
      <c r="E157" s="13" t="s">
        <v>13</v>
      </c>
      <c r="F157" s="13" t="s">
        <v>512</v>
      </c>
      <c r="G157" s="7" t="s">
        <v>513</v>
      </c>
    </row>
    <row r="158" spans="1:7" ht="21">
      <c r="A158" s="65"/>
      <c r="B158" s="65"/>
      <c r="C158" s="65"/>
      <c r="D158" s="13">
        <v>800207</v>
      </c>
      <c r="E158" s="13" t="s">
        <v>13</v>
      </c>
      <c r="F158" s="13" t="s">
        <v>249</v>
      </c>
      <c r="G158" s="7" t="s">
        <v>514</v>
      </c>
    </row>
    <row r="159" spans="1:7" ht="21">
      <c r="A159" s="65"/>
      <c r="B159" s="65"/>
      <c r="C159" s="65"/>
      <c r="D159" s="13">
        <v>800210</v>
      </c>
      <c r="E159" s="13" t="s">
        <v>13</v>
      </c>
      <c r="F159" s="13" t="s">
        <v>218</v>
      </c>
      <c r="G159" s="7" t="s">
        <v>485</v>
      </c>
    </row>
    <row r="160" spans="1:7" ht="21">
      <c r="A160" s="65"/>
      <c r="B160" s="65"/>
      <c r="C160" s="65"/>
      <c r="D160" s="13">
        <v>800211</v>
      </c>
      <c r="E160" s="13" t="s">
        <v>13</v>
      </c>
      <c r="F160" s="13" t="s">
        <v>59</v>
      </c>
      <c r="G160" s="7" t="s">
        <v>438</v>
      </c>
    </row>
    <row r="161" spans="1:7" ht="21">
      <c r="A161" s="65"/>
      <c r="B161" s="65"/>
      <c r="C161" s="65"/>
      <c r="D161" s="13">
        <v>800212</v>
      </c>
      <c r="E161" s="13" t="s">
        <v>13</v>
      </c>
      <c r="F161" s="13" t="s">
        <v>385</v>
      </c>
      <c r="G161" s="7" t="s">
        <v>515</v>
      </c>
    </row>
    <row r="162" spans="1:7" ht="21">
      <c r="A162" s="65"/>
      <c r="B162" s="65"/>
      <c r="C162" s="65"/>
      <c r="D162" s="13">
        <v>800214</v>
      </c>
      <c r="E162" s="13" t="s">
        <v>13</v>
      </c>
      <c r="F162" s="13" t="s">
        <v>387</v>
      </c>
      <c r="G162" s="7" t="s">
        <v>516</v>
      </c>
    </row>
    <row r="163" spans="1:7" ht="21">
      <c r="A163" s="65"/>
      <c r="B163" s="65"/>
      <c r="C163" s="65"/>
      <c r="D163" s="13">
        <v>800215</v>
      </c>
      <c r="E163" s="13" t="s">
        <v>63</v>
      </c>
      <c r="F163" s="13" t="s">
        <v>412</v>
      </c>
      <c r="G163" s="7" t="s">
        <v>101</v>
      </c>
    </row>
    <row r="164" spans="1:7" ht="21">
      <c r="A164" s="65"/>
      <c r="B164" s="65"/>
      <c r="C164" s="65"/>
      <c r="D164" s="13">
        <v>800217</v>
      </c>
      <c r="E164" s="13" t="s">
        <v>13</v>
      </c>
      <c r="F164" s="13" t="s">
        <v>51</v>
      </c>
      <c r="G164" s="7" t="s">
        <v>517</v>
      </c>
    </row>
    <row r="165" spans="1:7" ht="21">
      <c r="A165" s="65"/>
      <c r="B165" s="65"/>
      <c r="C165" s="65"/>
      <c r="D165" s="13">
        <v>800218</v>
      </c>
      <c r="E165" s="13" t="s">
        <v>13</v>
      </c>
      <c r="F165" s="13" t="s">
        <v>100</v>
      </c>
      <c r="G165" s="7" t="s">
        <v>101</v>
      </c>
    </row>
    <row r="166" spans="1:7" ht="21">
      <c r="A166" s="65"/>
      <c r="B166" s="65"/>
      <c r="C166" s="65"/>
      <c r="D166" s="13">
        <v>800221</v>
      </c>
      <c r="E166" s="13" t="s">
        <v>13</v>
      </c>
      <c r="F166" s="13" t="s">
        <v>59</v>
      </c>
      <c r="G166" s="7" t="s">
        <v>518</v>
      </c>
    </row>
    <row r="167" spans="1:7" ht="21">
      <c r="A167" s="65"/>
      <c r="B167" s="65"/>
      <c r="C167" s="65"/>
      <c r="D167" s="13">
        <v>800222</v>
      </c>
      <c r="E167" s="13" t="s">
        <v>13</v>
      </c>
      <c r="F167" s="13" t="s">
        <v>59</v>
      </c>
      <c r="G167" s="7" t="s">
        <v>519</v>
      </c>
    </row>
    <row r="168" spans="1:7" ht="21">
      <c r="A168" s="65"/>
      <c r="B168" s="65"/>
      <c r="C168" s="65"/>
      <c r="D168" s="13">
        <v>800224</v>
      </c>
      <c r="E168" s="13" t="s">
        <v>13</v>
      </c>
      <c r="F168" s="13" t="s">
        <v>520</v>
      </c>
      <c r="G168" s="7" t="s">
        <v>521</v>
      </c>
    </row>
    <row r="169" spans="1:7" ht="21">
      <c r="A169" s="65"/>
      <c r="B169" s="65"/>
      <c r="C169" s="65"/>
      <c r="D169" s="13">
        <v>800225</v>
      </c>
      <c r="E169" s="13" t="s">
        <v>13</v>
      </c>
      <c r="F169" s="13" t="s">
        <v>385</v>
      </c>
      <c r="G169" s="7" t="s">
        <v>522</v>
      </c>
    </row>
    <row r="170" spans="1:7" ht="21">
      <c r="A170" s="65"/>
      <c r="B170" s="65"/>
      <c r="C170" s="65"/>
      <c r="D170" s="13">
        <v>800226</v>
      </c>
      <c r="E170" s="13" t="s">
        <v>13</v>
      </c>
      <c r="F170" s="13" t="s">
        <v>474</v>
      </c>
      <c r="G170" s="7" t="s">
        <v>523</v>
      </c>
    </row>
    <row r="171" spans="1:7" ht="21">
      <c r="A171" s="65"/>
      <c r="B171" s="65"/>
      <c r="C171" s="65"/>
      <c r="D171" s="13">
        <v>800227</v>
      </c>
      <c r="E171" s="13" t="s">
        <v>13</v>
      </c>
      <c r="F171" s="13" t="s">
        <v>349</v>
      </c>
      <c r="G171" s="7" t="s">
        <v>524</v>
      </c>
    </row>
    <row r="172" spans="1:7" ht="21">
      <c r="A172" s="65"/>
      <c r="B172" s="65"/>
      <c r="C172" s="65"/>
      <c r="D172" s="13">
        <v>800228</v>
      </c>
      <c r="E172" s="13" t="s">
        <v>13</v>
      </c>
      <c r="F172" s="13" t="s">
        <v>88</v>
      </c>
      <c r="G172" s="7" t="s">
        <v>525</v>
      </c>
    </row>
    <row r="173" spans="1:7" ht="21">
      <c r="A173" s="65"/>
      <c r="B173" s="65"/>
      <c r="C173" s="65"/>
      <c r="D173" s="13">
        <v>800229</v>
      </c>
      <c r="E173" s="13" t="s">
        <v>13</v>
      </c>
      <c r="F173" s="13" t="s">
        <v>526</v>
      </c>
      <c r="G173" s="7" t="s">
        <v>527</v>
      </c>
    </row>
    <row r="174" spans="1:7" ht="21">
      <c r="A174" s="65"/>
      <c r="B174" s="65"/>
      <c r="C174" s="65"/>
      <c r="D174" s="13">
        <v>800230</v>
      </c>
      <c r="E174" s="13" t="s">
        <v>13</v>
      </c>
      <c r="F174" s="13" t="s">
        <v>393</v>
      </c>
      <c r="G174" s="7" t="s">
        <v>528</v>
      </c>
    </row>
    <row r="175" spans="1:7" ht="21">
      <c r="A175" s="65"/>
      <c r="B175" s="65"/>
      <c r="C175" s="65"/>
      <c r="D175" s="13">
        <v>800231</v>
      </c>
      <c r="E175" s="13" t="s">
        <v>13</v>
      </c>
      <c r="F175" s="13" t="s">
        <v>372</v>
      </c>
      <c r="G175" s="7" t="s">
        <v>529</v>
      </c>
    </row>
    <row r="176" spans="1:7" ht="21">
      <c r="A176" s="65"/>
      <c r="B176" s="65"/>
      <c r="C176" s="65"/>
      <c r="D176" s="13">
        <v>800232</v>
      </c>
      <c r="E176" s="13" t="s">
        <v>13</v>
      </c>
      <c r="F176" s="13" t="s">
        <v>530</v>
      </c>
      <c r="G176" s="7" t="s">
        <v>531</v>
      </c>
    </row>
    <row r="177" spans="1:7" ht="21">
      <c r="A177" s="65"/>
      <c r="B177" s="65"/>
      <c r="C177" s="65"/>
      <c r="D177" s="13">
        <v>800233</v>
      </c>
      <c r="E177" s="13" t="s">
        <v>13</v>
      </c>
      <c r="F177" s="13" t="s">
        <v>530</v>
      </c>
      <c r="G177" s="7" t="s">
        <v>532</v>
      </c>
    </row>
    <row r="178" spans="1:7" ht="21">
      <c r="A178" s="65"/>
      <c r="B178" s="65"/>
      <c r="C178" s="65"/>
      <c r="D178" s="13">
        <v>800234</v>
      </c>
      <c r="E178" s="13" t="s">
        <v>13</v>
      </c>
      <c r="F178" s="13" t="s">
        <v>533</v>
      </c>
      <c r="G178" s="7" t="s">
        <v>534</v>
      </c>
    </row>
    <row r="179" spans="1:7" ht="21">
      <c r="A179" s="65"/>
      <c r="B179" s="65"/>
      <c r="C179" s="65"/>
      <c r="D179" s="13">
        <v>800235</v>
      </c>
      <c r="E179" s="13" t="s">
        <v>13</v>
      </c>
      <c r="F179" s="13" t="s">
        <v>361</v>
      </c>
      <c r="G179" s="7" t="s">
        <v>535</v>
      </c>
    </row>
    <row r="180" spans="1:7" ht="21">
      <c r="A180" s="65"/>
      <c r="B180" s="65"/>
      <c r="C180" s="65"/>
      <c r="D180" s="13">
        <v>800236</v>
      </c>
      <c r="E180" s="13" t="s">
        <v>13</v>
      </c>
      <c r="F180" s="13" t="s">
        <v>53</v>
      </c>
      <c r="G180" s="7" t="s">
        <v>536</v>
      </c>
    </row>
    <row r="181" spans="1:7" ht="21">
      <c r="A181" s="65"/>
      <c r="B181" s="65"/>
      <c r="C181" s="65"/>
      <c r="D181" s="13">
        <v>800237</v>
      </c>
      <c r="E181" s="13" t="s">
        <v>13</v>
      </c>
      <c r="F181" s="13" t="s">
        <v>53</v>
      </c>
      <c r="G181" s="7" t="s">
        <v>537</v>
      </c>
    </row>
    <row r="182" spans="1:7" ht="21">
      <c r="A182" s="65"/>
      <c r="B182" s="65"/>
      <c r="C182" s="65"/>
      <c r="D182" s="13">
        <v>800238</v>
      </c>
      <c r="E182" s="13" t="s">
        <v>13</v>
      </c>
      <c r="F182" s="13" t="s">
        <v>57</v>
      </c>
      <c r="G182" s="7" t="s">
        <v>538</v>
      </c>
    </row>
    <row r="183" spans="1:7" ht="21">
      <c r="A183" s="65"/>
      <c r="B183" s="65"/>
      <c r="C183" s="65"/>
      <c r="D183" s="13">
        <v>800239</v>
      </c>
      <c r="E183" s="13" t="s">
        <v>13</v>
      </c>
      <c r="F183" s="13" t="s">
        <v>231</v>
      </c>
      <c r="G183" s="7" t="s">
        <v>539</v>
      </c>
    </row>
    <row r="184" spans="1:7" ht="21">
      <c r="A184" s="65"/>
      <c r="B184" s="65"/>
      <c r="C184" s="65"/>
      <c r="D184" s="13">
        <v>800240</v>
      </c>
      <c r="E184" s="13" t="s">
        <v>13</v>
      </c>
      <c r="F184" s="13" t="s">
        <v>11</v>
      </c>
      <c r="G184" s="7" t="s">
        <v>540</v>
      </c>
    </row>
    <row r="185" spans="1:7" ht="21">
      <c r="A185" s="65"/>
      <c r="B185" s="65"/>
      <c r="C185" s="65"/>
      <c r="D185" s="13">
        <v>800241</v>
      </c>
      <c r="E185" s="13" t="s">
        <v>13</v>
      </c>
      <c r="F185" s="13" t="s">
        <v>474</v>
      </c>
      <c r="G185" s="7" t="s">
        <v>541</v>
      </c>
    </row>
    <row r="186" spans="1:7" ht="21">
      <c r="A186" s="65"/>
      <c r="B186" s="65"/>
      <c r="C186" s="65"/>
      <c r="D186" s="13">
        <v>800242</v>
      </c>
      <c r="E186" s="13" t="s">
        <v>13</v>
      </c>
      <c r="F186" s="13" t="s">
        <v>218</v>
      </c>
      <c r="G186" s="7" t="s">
        <v>542</v>
      </c>
    </row>
    <row r="187" spans="1:7" ht="21">
      <c r="A187" s="65"/>
      <c r="B187" s="65"/>
      <c r="C187" s="65"/>
      <c r="D187" s="13">
        <v>800243</v>
      </c>
      <c r="E187" s="13" t="s">
        <v>13</v>
      </c>
      <c r="F187" s="13" t="s">
        <v>421</v>
      </c>
      <c r="G187" s="7" t="s">
        <v>543</v>
      </c>
    </row>
    <row r="188" spans="1:7" ht="21">
      <c r="A188" s="65"/>
      <c r="B188" s="65"/>
      <c r="C188" s="65"/>
      <c r="D188" s="13">
        <v>800245</v>
      </c>
      <c r="E188" s="13" t="s">
        <v>13</v>
      </c>
      <c r="F188" s="13" t="s">
        <v>53</v>
      </c>
      <c r="G188" s="7" t="s">
        <v>544</v>
      </c>
    </row>
    <row r="189" spans="1:7" ht="21">
      <c r="A189" s="65"/>
      <c r="B189" s="65"/>
      <c r="C189" s="65"/>
      <c r="D189" s="13">
        <v>800246</v>
      </c>
      <c r="E189" s="13" t="s">
        <v>13</v>
      </c>
      <c r="F189" s="13" t="s">
        <v>355</v>
      </c>
      <c r="G189" s="7" t="s">
        <v>545</v>
      </c>
    </row>
    <row r="190" spans="1:7" ht="21">
      <c r="A190" s="65"/>
      <c r="B190" s="65"/>
      <c r="C190" s="65"/>
      <c r="D190" s="13">
        <v>800247</v>
      </c>
      <c r="E190" s="13" t="s">
        <v>13</v>
      </c>
      <c r="F190" s="13" t="s">
        <v>355</v>
      </c>
      <c r="G190" s="7" t="s">
        <v>466</v>
      </c>
    </row>
    <row r="191" spans="1:7" ht="21">
      <c r="A191" s="65"/>
      <c r="B191" s="65"/>
      <c r="C191" s="65"/>
      <c r="D191" s="13">
        <v>800248</v>
      </c>
      <c r="E191" s="13" t="s">
        <v>13</v>
      </c>
      <c r="F191" s="13" t="s">
        <v>262</v>
      </c>
      <c r="G191" s="7" t="s">
        <v>546</v>
      </c>
    </row>
    <row r="192" spans="1:7" ht="21">
      <c r="A192" s="65"/>
      <c r="B192" s="65"/>
      <c r="C192" s="65"/>
      <c r="D192" s="13">
        <v>800249</v>
      </c>
      <c r="E192" s="13" t="s">
        <v>13</v>
      </c>
      <c r="F192" s="13" t="s">
        <v>74</v>
      </c>
      <c r="G192" s="7" t="s">
        <v>547</v>
      </c>
    </row>
    <row r="193" spans="1:7" ht="21">
      <c r="A193" s="65"/>
      <c r="B193" s="65"/>
      <c r="C193" s="65"/>
      <c r="D193" s="13">
        <v>800250</v>
      </c>
      <c r="E193" s="13" t="s">
        <v>13</v>
      </c>
      <c r="F193" s="13" t="s">
        <v>368</v>
      </c>
      <c r="G193" s="7" t="s">
        <v>548</v>
      </c>
    </row>
    <row r="194" spans="1:7" ht="21">
      <c r="A194" s="65"/>
      <c r="B194" s="65"/>
      <c r="C194" s="65"/>
      <c r="D194" s="13">
        <v>800251</v>
      </c>
      <c r="E194" s="13" t="s">
        <v>13</v>
      </c>
      <c r="F194" s="13" t="s">
        <v>110</v>
      </c>
      <c r="G194" s="7" t="s">
        <v>549</v>
      </c>
    </row>
    <row r="195" spans="1:7" ht="21">
      <c r="A195" s="65"/>
      <c r="B195" s="65"/>
      <c r="C195" s="65"/>
      <c r="D195" s="13">
        <v>800252</v>
      </c>
      <c r="E195" s="13" t="s">
        <v>13</v>
      </c>
      <c r="F195" s="13" t="s">
        <v>506</v>
      </c>
      <c r="G195" s="7" t="s">
        <v>139</v>
      </c>
    </row>
    <row r="196" spans="1:7" ht="21">
      <c r="A196" s="65"/>
      <c r="B196" s="65"/>
      <c r="C196" s="65"/>
      <c r="D196" s="13">
        <v>800253</v>
      </c>
      <c r="E196" s="13" t="s">
        <v>13</v>
      </c>
      <c r="F196" s="13" t="s">
        <v>249</v>
      </c>
      <c r="G196" s="7" t="s">
        <v>550</v>
      </c>
    </row>
    <row r="197" spans="1:7" ht="21">
      <c r="A197" s="65"/>
      <c r="B197" s="65"/>
      <c r="C197" s="65"/>
      <c r="D197" s="13">
        <v>800254</v>
      </c>
      <c r="E197" s="13" t="s">
        <v>13</v>
      </c>
      <c r="F197" s="13" t="s">
        <v>368</v>
      </c>
      <c r="G197" s="7" t="s">
        <v>172</v>
      </c>
    </row>
    <row r="198" spans="1:7" ht="21">
      <c r="A198" s="65"/>
      <c r="B198" s="65"/>
      <c r="C198" s="65"/>
      <c r="D198" s="13">
        <v>800255</v>
      </c>
      <c r="E198" s="13" t="s">
        <v>13</v>
      </c>
      <c r="F198" s="13" t="s">
        <v>53</v>
      </c>
      <c r="G198" s="7" t="s">
        <v>551</v>
      </c>
    </row>
    <row r="199" spans="1:7" ht="21">
      <c r="A199" s="65"/>
      <c r="B199" s="65"/>
      <c r="C199" s="65"/>
      <c r="D199" s="13">
        <v>800256</v>
      </c>
      <c r="E199" s="13" t="s">
        <v>13</v>
      </c>
      <c r="F199" s="13" t="s">
        <v>59</v>
      </c>
      <c r="G199" s="7" t="s">
        <v>552</v>
      </c>
    </row>
    <row r="200" spans="1:7" ht="21">
      <c r="A200" s="65"/>
      <c r="B200" s="65"/>
      <c r="C200" s="65"/>
      <c r="D200" s="13">
        <v>800257</v>
      </c>
      <c r="E200" s="13" t="s">
        <v>13</v>
      </c>
      <c r="F200" s="13" t="s">
        <v>57</v>
      </c>
      <c r="G200" s="7" t="s">
        <v>553</v>
      </c>
    </row>
    <row r="201" spans="1:7" ht="21">
      <c r="A201" s="65"/>
      <c r="B201" s="65"/>
      <c r="C201" s="65"/>
      <c r="D201" s="13">
        <v>800258</v>
      </c>
      <c r="E201" s="13" t="s">
        <v>13</v>
      </c>
      <c r="F201" s="13" t="s">
        <v>53</v>
      </c>
      <c r="G201" s="7" t="s">
        <v>554</v>
      </c>
    </row>
    <row r="202" spans="1:7" ht="21">
      <c r="A202" s="65"/>
      <c r="B202" s="65"/>
      <c r="C202" s="65"/>
      <c r="D202" s="13">
        <v>800259</v>
      </c>
      <c r="E202" s="13" t="s">
        <v>13</v>
      </c>
      <c r="F202" s="13" t="s">
        <v>57</v>
      </c>
      <c r="G202" s="7" t="s">
        <v>555</v>
      </c>
    </row>
    <row r="203" spans="1:7" ht="21">
      <c r="A203" s="65"/>
      <c r="B203" s="65"/>
      <c r="C203" s="65"/>
      <c r="D203" s="13">
        <v>800260</v>
      </c>
      <c r="E203" s="13" t="s">
        <v>13</v>
      </c>
      <c r="F203" s="13" t="s">
        <v>53</v>
      </c>
      <c r="G203" s="7" t="s">
        <v>556</v>
      </c>
    </row>
    <row r="204" spans="1:7" ht="21">
      <c r="A204" s="65"/>
      <c r="B204" s="65"/>
      <c r="C204" s="65"/>
      <c r="D204" s="13">
        <v>800261</v>
      </c>
      <c r="E204" s="13" t="s">
        <v>13</v>
      </c>
      <c r="F204" s="13" t="s">
        <v>59</v>
      </c>
      <c r="G204" s="7" t="s">
        <v>557</v>
      </c>
    </row>
    <row r="205" spans="1:7" ht="21">
      <c r="A205" s="65"/>
      <c r="B205" s="65"/>
      <c r="C205" s="65"/>
      <c r="D205" s="13">
        <v>800262</v>
      </c>
      <c r="E205" s="13" t="s">
        <v>13</v>
      </c>
      <c r="F205" s="13" t="s">
        <v>59</v>
      </c>
      <c r="G205" s="7" t="s">
        <v>558</v>
      </c>
    </row>
    <row r="206" spans="1:7" ht="21">
      <c r="A206" s="65"/>
      <c r="B206" s="65"/>
      <c r="C206" s="65"/>
      <c r="D206" s="13">
        <v>800263</v>
      </c>
      <c r="E206" s="13" t="s">
        <v>13</v>
      </c>
      <c r="F206" s="13" t="s">
        <v>249</v>
      </c>
      <c r="G206" s="7" t="s">
        <v>559</v>
      </c>
    </row>
    <row r="207" spans="1:7" ht="21">
      <c r="A207" s="65"/>
      <c r="B207" s="65"/>
      <c r="C207" s="65"/>
      <c r="D207" s="13">
        <v>800264</v>
      </c>
      <c r="E207" s="13" t="s">
        <v>13</v>
      </c>
      <c r="F207" s="13" t="s">
        <v>218</v>
      </c>
      <c r="G207" s="7" t="s">
        <v>560</v>
      </c>
    </row>
    <row r="208" spans="1:7" ht="21">
      <c r="A208" s="65"/>
      <c r="B208" s="65"/>
      <c r="C208" s="65"/>
      <c r="D208" s="13">
        <v>800270</v>
      </c>
      <c r="E208" s="13" t="s">
        <v>13</v>
      </c>
      <c r="F208" s="13" t="s">
        <v>561</v>
      </c>
      <c r="G208" s="7" t="s">
        <v>562</v>
      </c>
    </row>
    <row r="209" spans="1:7" ht="21">
      <c r="A209" s="65"/>
      <c r="B209" s="65"/>
      <c r="C209" s="65"/>
      <c r="D209" s="13">
        <v>800271</v>
      </c>
      <c r="E209" s="13" t="s">
        <v>13</v>
      </c>
      <c r="F209" s="13" t="s">
        <v>53</v>
      </c>
      <c r="G209" s="7" t="s">
        <v>563</v>
      </c>
    </row>
    <row r="210" spans="1:7" ht="21">
      <c r="A210" s="65"/>
      <c r="B210" s="65"/>
      <c r="C210" s="65"/>
      <c r="D210" s="13">
        <v>800278</v>
      </c>
      <c r="E210" s="13" t="s">
        <v>63</v>
      </c>
      <c r="F210" s="13" t="s">
        <v>378</v>
      </c>
      <c r="G210" s="7" t="s">
        <v>564</v>
      </c>
    </row>
    <row r="211" spans="1:7" ht="21">
      <c r="A211" s="65"/>
      <c r="B211" s="65"/>
      <c r="C211" s="65"/>
      <c r="D211" s="13">
        <v>800281</v>
      </c>
      <c r="E211" s="13" t="s">
        <v>63</v>
      </c>
      <c r="F211" s="13" t="s">
        <v>361</v>
      </c>
      <c r="G211" s="7" t="s">
        <v>428</v>
      </c>
    </row>
    <row r="212" spans="1:7" ht="31.5">
      <c r="A212" s="65"/>
      <c r="B212" s="65"/>
      <c r="C212" s="65"/>
      <c r="D212" s="13">
        <v>800283</v>
      </c>
      <c r="E212" s="13" t="s">
        <v>10</v>
      </c>
      <c r="F212" s="13" t="s">
        <v>565</v>
      </c>
      <c r="G212" s="7" t="s">
        <v>566</v>
      </c>
    </row>
    <row r="213" spans="1:7" ht="31.5">
      <c r="A213" s="65"/>
      <c r="B213" s="65"/>
      <c r="C213" s="65"/>
      <c r="D213" s="13">
        <v>800284</v>
      </c>
      <c r="E213" s="13" t="s">
        <v>10</v>
      </c>
      <c r="F213" s="13" t="s">
        <v>567</v>
      </c>
      <c r="G213" s="7" t="s">
        <v>568</v>
      </c>
    </row>
    <row r="214" spans="1:7" ht="31.5">
      <c r="A214" s="65"/>
      <c r="B214" s="65"/>
      <c r="C214" s="65"/>
      <c r="D214" s="13">
        <v>800285</v>
      </c>
      <c r="E214" s="13" t="s">
        <v>10</v>
      </c>
      <c r="F214" s="13" t="s">
        <v>567</v>
      </c>
      <c r="G214" s="7" t="s">
        <v>569</v>
      </c>
    </row>
    <row r="215" spans="1:7" ht="31.5">
      <c r="A215" s="65"/>
      <c r="B215" s="65"/>
      <c r="C215" s="65"/>
      <c r="D215" s="13">
        <v>800286</v>
      </c>
      <c r="E215" s="13" t="s">
        <v>10</v>
      </c>
      <c r="F215" s="13" t="s">
        <v>570</v>
      </c>
      <c r="G215" s="7" t="s">
        <v>571</v>
      </c>
    </row>
    <row r="216" spans="1:7" ht="31.5">
      <c r="A216" s="65"/>
      <c r="B216" s="65"/>
      <c r="C216" s="65"/>
      <c r="D216" s="13">
        <v>800287</v>
      </c>
      <c r="E216" s="13" t="s">
        <v>10</v>
      </c>
      <c r="F216" s="13" t="s">
        <v>572</v>
      </c>
      <c r="G216" s="7" t="s">
        <v>573</v>
      </c>
    </row>
    <row r="217" spans="1:7" ht="31.5">
      <c r="A217" s="65"/>
      <c r="B217" s="65"/>
      <c r="C217" s="65"/>
      <c r="D217" s="13">
        <v>800288</v>
      </c>
      <c r="E217" s="13" t="s">
        <v>10</v>
      </c>
      <c r="F217" s="13" t="s">
        <v>574</v>
      </c>
      <c r="G217" s="7" t="s">
        <v>575</v>
      </c>
    </row>
    <row r="218" spans="1:7" ht="31.5">
      <c r="A218" s="65"/>
      <c r="B218" s="65"/>
      <c r="C218" s="65"/>
      <c r="D218" s="13">
        <v>800292</v>
      </c>
      <c r="E218" s="13" t="s">
        <v>10</v>
      </c>
      <c r="F218" s="13" t="s">
        <v>131</v>
      </c>
      <c r="G218" s="7" t="s">
        <v>180</v>
      </c>
    </row>
    <row r="219" spans="1:7">
      <c r="A219" s="65"/>
      <c r="B219" s="67" t="s">
        <v>8</v>
      </c>
      <c r="C219" s="68"/>
      <c r="D219" s="68"/>
      <c r="E219" s="68"/>
      <c r="F219" s="69"/>
      <c r="G219" s="16">
        <f>SUM(G10+G11+G12+G13+G14+G15+G16+G17+G18+G19+G20+G21+G22+G23+G24+G25+G26+G27+G28+G29+G30+G31+G32+G33+G34+G35+G36+G37+G38+G39+G40+G41+G42+G43+G44+G45+G46+G47+G48+G49+G50+G51+G52+G53+G54+G55+G56+G57+G58+G59+G60+G61+G62+G63+G64+G65+G66+G67+G68+G69+G70+G71-G72+G73+G74+G75+G76+G77-G78+G79+G80+G81+G82+G83+G84+G85+G86-G87+G88+G89+G90+G91+G92+G93+G94+G95+G96+G97+G98+G99-G100+G101+G102-G103+G104+G105+G106+G107+G108+G109+G110+G111+G112+G113+G114+G115+G116+G117+G118+G119+G120-G121+G122+G123+G124+G125+G126+G127+G128+G129+G130+G131-G132-G133+G134+G135+G136+G137+G138+G139-G140+G141+G142-G143+G144+G145+G146+G147+G148+G149+G150+G151+G152+G153+G154+G155+G156+G157+G158+G159+G160+G161+G162-G163+G164+G165+G166+G167+G168+G169+G170+G171+G172+G173+G174+G175+G176+G177+G178+G179+G180+G181+G182+G183+G184+G185+G186+G187+G188+G189+G190+G191+G192+G193+G194+G195+G196+G197+G198+G199+G200+G201+G202+G203+G204+G205+G206+G207+G208+G209-G210-G211)</f>
        <v>1514362.0699999996</v>
      </c>
    </row>
    <row r="220" spans="1:7" ht="21">
      <c r="A220" s="65"/>
      <c r="B220" s="65" t="s">
        <v>16</v>
      </c>
      <c r="C220" s="65" t="s">
        <v>9</v>
      </c>
      <c r="D220" s="13">
        <v>800001</v>
      </c>
      <c r="E220" s="13" t="s">
        <v>13</v>
      </c>
      <c r="F220" s="13" t="s">
        <v>133</v>
      </c>
      <c r="G220" s="7" t="s">
        <v>141</v>
      </c>
    </row>
    <row r="221" spans="1:7" ht="21">
      <c r="A221" s="65"/>
      <c r="B221" s="65"/>
      <c r="C221" s="65"/>
      <c r="D221" s="13">
        <v>800004</v>
      </c>
      <c r="E221" s="13" t="s">
        <v>13</v>
      </c>
      <c r="F221" s="13" t="s">
        <v>576</v>
      </c>
      <c r="G221" s="7" t="s">
        <v>577</v>
      </c>
    </row>
    <row r="222" spans="1:7" ht="21">
      <c r="A222" s="65"/>
      <c r="B222" s="65"/>
      <c r="C222" s="65"/>
      <c r="D222" s="13">
        <v>800007</v>
      </c>
      <c r="E222" s="13" t="s">
        <v>13</v>
      </c>
      <c r="F222" s="13" t="s">
        <v>578</v>
      </c>
      <c r="G222" s="7" t="s">
        <v>579</v>
      </c>
    </row>
    <row r="223" spans="1:7" ht="21">
      <c r="A223" s="65"/>
      <c r="B223" s="65"/>
      <c r="C223" s="65"/>
      <c r="D223" s="13">
        <v>800009</v>
      </c>
      <c r="E223" s="13" t="s">
        <v>13</v>
      </c>
      <c r="F223" s="13" t="s">
        <v>127</v>
      </c>
      <c r="G223" s="7" t="s">
        <v>580</v>
      </c>
    </row>
    <row r="224" spans="1:7" ht="21">
      <c r="A224" s="65"/>
      <c r="B224" s="65"/>
      <c r="C224" s="65"/>
      <c r="D224" s="13">
        <v>800011</v>
      </c>
      <c r="E224" s="13" t="s">
        <v>13</v>
      </c>
      <c r="F224" s="13" t="s">
        <v>581</v>
      </c>
      <c r="G224" s="7" t="s">
        <v>582</v>
      </c>
    </row>
    <row r="225" spans="1:7" ht="31.5">
      <c r="A225" s="65"/>
      <c r="B225" s="65"/>
      <c r="C225" s="65"/>
      <c r="D225" s="13">
        <v>800045</v>
      </c>
      <c r="E225" s="13" t="s">
        <v>10</v>
      </c>
      <c r="F225" s="13" t="s">
        <v>583</v>
      </c>
      <c r="G225" s="7" t="s">
        <v>584</v>
      </c>
    </row>
    <row r="226" spans="1:7" ht="21">
      <c r="A226" s="65"/>
      <c r="B226" s="65"/>
      <c r="C226" s="65"/>
      <c r="D226" s="13">
        <v>800051</v>
      </c>
      <c r="E226" s="13" t="s">
        <v>13</v>
      </c>
      <c r="F226" s="13" t="s">
        <v>127</v>
      </c>
      <c r="G226" s="7" t="s">
        <v>146</v>
      </c>
    </row>
    <row r="227" spans="1:7" ht="21">
      <c r="A227" s="65"/>
      <c r="B227" s="65"/>
      <c r="C227" s="65"/>
      <c r="D227" s="13">
        <v>800052</v>
      </c>
      <c r="E227" s="13" t="s">
        <v>13</v>
      </c>
      <c r="F227" s="13" t="s">
        <v>135</v>
      </c>
      <c r="G227" s="7" t="s">
        <v>585</v>
      </c>
    </row>
    <row r="228" spans="1:7" ht="21">
      <c r="A228" s="65"/>
      <c r="B228" s="65"/>
      <c r="C228" s="65"/>
      <c r="D228" s="13">
        <v>800070</v>
      </c>
      <c r="E228" s="13" t="s">
        <v>13</v>
      </c>
      <c r="F228" s="13" t="s">
        <v>412</v>
      </c>
      <c r="G228" s="7" t="s">
        <v>586</v>
      </c>
    </row>
    <row r="229" spans="1:7" ht="21">
      <c r="A229" s="65"/>
      <c r="B229" s="65"/>
      <c r="C229" s="65"/>
      <c r="D229" s="13">
        <v>800087</v>
      </c>
      <c r="E229" s="13" t="s">
        <v>13</v>
      </c>
      <c r="F229" s="13" t="s">
        <v>587</v>
      </c>
      <c r="G229" s="7" t="s">
        <v>588</v>
      </c>
    </row>
    <row r="230" spans="1:7" ht="21">
      <c r="A230" s="65"/>
      <c r="B230" s="65"/>
      <c r="C230" s="65"/>
      <c r="D230" s="13">
        <v>800088</v>
      </c>
      <c r="E230" s="13" t="s">
        <v>13</v>
      </c>
      <c r="F230" s="13" t="s">
        <v>129</v>
      </c>
      <c r="G230" s="7" t="s">
        <v>130</v>
      </c>
    </row>
    <row r="231" spans="1:7" ht="21">
      <c r="A231" s="65"/>
      <c r="B231" s="65"/>
      <c r="C231" s="65"/>
      <c r="D231" s="13">
        <v>800098</v>
      </c>
      <c r="E231" s="13" t="s">
        <v>13</v>
      </c>
      <c r="F231" s="13" t="s">
        <v>131</v>
      </c>
      <c r="G231" s="7" t="s">
        <v>589</v>
      </c>
    </row>
    <row r="232" spans="1:7" ht="21">
      <c r="A232" s="65"/>
      <c r="B232" s="65"/>
      <c r="C232" s="65"/>
      <c r="D232" s="13">
        <v>800110</v>
      </c>
      <c r="E232" s="13" t="s">
        <v>13</v>
      </c>
      <c r="F232" s="13" t="s">
        <v>590</v>
      </c>
      <c r="G232" s="7" t="s">
        <v>591</v>
      </c>
    </row>
    <row r="233" spans="1:7" ht="21">
      <c r="A233" s="65"/>
      <c r="B233" s="65"/>
      <c r="C233" s="65"/>
      <c r="D233" s="13">
        <v>800113</v>
      </c>
      <c r="E233" s="13" t="s">
        <v>63</v>
      </c>
      <c r="F233" s="13" t="s">
        <v>131</v>
      </c>
      <c r="G233" s="7" t="s">
        <v>589</v>
      </c>
    </row>
    <row r="234" spans="1:7" ht="21">
      <c r="A234" s="65"/>
      <c r="B234" s="65"/>
      <c r="C234" s="65"/>
      <c r="D234" s="13">
        <v>800116</v>
      </c>
      <c r="E234" s="13" t="s">
        <v>13</v>
      </c>
      <c r="F234" s="13" t="s">
        <v>131</v>
      </c>
      <c r="G234" s="7" t="s">
        <v>592</v>
      </c>
    </row>
    <row r="235" spans="1:7" ht="21">
      <c r="A235" s="65"/>
      <c r="B235" s="65"/>
      <c r="C235" s="65"/>
      <c r="D235" s="13">
        <v>800118</v>
      </c>
      <c r="E235" s="13" t="s">
        <v>13</v>
      </c>
      <c r="F235" s="13" t="s">
        <v>155</v>
      </c>
      <c r="G235" s="7" t="s">
        <v>593</v>
      </c>
    </row>
    <row r="236" spans="1:7" ht="21">
      <c r="A236" s="65"/>
      <c r="B236" s="65"/>
      <c r="C236" s="65"/>
      <c r="D236" s="13">
        <v>800137</v>
      </c>
      <c r="E236" s="13" t="s">
        <v>13</v>
      </c>
      <c r="F236" s="13" t="s">
        <v>594</v>
      </c>
      <c r="G236" s="7" t="s">
        <v>595</v>
      </c>
    </row>
    <row r="237" spans="1:7" ht="31.5">
      <c r="A237" s="65"/>
      <c r="B237" s="65"/>
      <c r="C237" s="65"/>
      <c r="D237" s="13">
        <v>800141</v>
      </c>
      <c r="E237" s="13" t="s">
        <v>10</v>
      </c>
      <c r="F237" s="13" t="s">
        <v>596</v>
      </c>
      <c r="G237" s="7" t="s">
        <v>597</v>
      </c>
    </row>
    <row r="238" spans="1:7" ht="31.5">
      <c r="A238" s="65"/>
      <c r="B238" s="65"/>
      <c r="C238" s="65"/>
      <c r="D238" s="13">
        <v>800142</v>
      </c>
      <c r="E238" s="13" t="s">
        <v>10</v>
      </c>
      <c r="F238" s="13" t="s">
        <v>596</v>
      </c>
      <c r="G238" s="7" t="s">
        <v>598</v>
      </c>
    </row>
    <row r="239" spans="1:7" ht="21">
      <c r="A239" s="65"/>
      <c r="B239" s="65"/>
      <c r="C239" s="65"/>
      <c r="D239" s="13">
        <v>800150</v>
      </c>
      <c r="E239" s="13" t="s">
        <v>13</v>
      </c>
      <c r="F239" s="13" t="s">
        <v>599</v>
      </c>
      <c r="G239" s="7" t="s">
        <v>600</v>
      </c>
    </row>
    <row r="240" spans="1:7" ht="21">
      <c r="A240" s="65"/>
      <c r="B240" s="65"/>
      <c r="C240" s="65"/>
      <c r="D240" s="13">
        <v>800158</v>
      </c>
      <c r="E240" s="13" t="s">
        <v>13</v>
      </c>
      <c r="F240" s="13" t="s">
        <v>127</v>
      </c>
      <c r="G240" s="7" t="s">
        <v>601</v>
      </c>
    </row>
    <row r="241" spans="1:7" ht="21">
      <c r="A241" s="65"/>
      <c r="B241" s="65"/>
      <c r="C241" s="65"/>
      <c r="D241" s="13">
        <v>800165</v>
      </c>
      <c r="E241" s="13" t="s">
        <v>13</v>
      </c>
      <c r="F241" s="13" t="s">
        <v>133</v>
      </c>
      <c r="G241" s="7" t="s">
        <v>593</v>
      </c>
    </row>
    <row r="242" spans="1:7" ht="21">
      <c r="A242" s="65"/>
      <c r="B242" s="65"/>
      <c r="C242" s="65"/>
      <c r="D242" s="13">
        <v>800208</v>
      </c>
      <c r="E242" s="13" t="s">
        <v>13</v>
      </c>
      <c r="F242" s="13" t="s">
        <v>602</v>
      </c>
      <c r="G242" s="7" t="s">
        <v>603</v>
      </c>
    </row>
    <row r="243" spans="1:7" ht="21">
      <c r="A243" s="65"/>
      <c r="B243" s="65"/>
      <c r="C243" s="65"/>
      <c r="D243" s="13">
        <v>800219</v>
      </c>
      <c r="E243" s="13" t="s">
        <v>63</v>
      </c>
      <c r="F243" s="13" t="s">
        <v>412</v>
      </c>
      <c r="G243" s="7" t="s">
        <v>586</v>
      </c>
    </row>
    <row r="244" spans="1:7" ht="21">
      <c r="A244" s="65"/>
      <c r="B244" s="65"/>
      <c r="C244" s="65"/>
      <c r="D244" s="13">
        <v>800220</v>
      </c>
      <c r="E244" s="13" t="s">
        <v>13</v>
      </c>
      <c r="F244" s="13" t="s">
        <v>100</v>
      </c>
      <c r="G244" s="7" t="s">
        <v>586</v>
      </c>
    </row>
    <row r="245" spans="1:7" ht="21">
      <c r="A245" s="65"/>
      <c r="B245" s="65"/>
      <c r="C245" s="65"/>
      <c r="D245" s="13">
        <v>800267</v>
      </c>
      <c r="E245" s="13" t="s">
        <v>13</v>
      </c>
      <c r="F245" s="13" t="s">
        <v>604</v>
      </c>
      <c r="G245" s="7" t="s">
        <v>511</v>
      </c>
    </row>
    <row r="246" spans="1:7" ht="21">
      <c r="A246" s="65"/>
      <c r="B246" s="65"/>
      <c r="C246" s="65"/>
      <c r="D246" s="13">
        <v>800269</v>
      </c>
      <c r="E246" s="13" t="s">
        <v>13</v>
      </c>
      <c r="F246" s="13" t="s">
        <v>605</v>
      </c>
      <c r="G246" s="7" t="s">
        <v>606</v>
      </c>
    </row>
    <row r="247" spans="1:7" ht="21">
      <c r="A247" s="65"/>
      <c r="B247" s="65"/>
      <c r="C247" s="65"/>
      <c r="D247" s="13">
        <v>800272</v>
      </c>
      <c r="E247" s="13" t="s">
        <v>63</v>
      </c>
      <c r="F247" s="13" t="s">
        <v>100</v>
      </c>
      <c r="G247" s="7" t="s">
        <v>586</v>
      </c>
    </row>
    <row r="248" spans="1:7" ht="31.5">
      <c r="A248" s="65"/>
      <c r="B248" s="65"/>
      <c r="C248" s="65"/>
      <c r="D248" s="13">
        <v>800273</v>
      </c>
      <c r="E248" s="13" t="s">
        <v>607</v>
      </c>
      <c r="F248" s="13" t="s">
        <v>412</v>
      </c>
      <c r="G248" s="7" t="s">
        <v>586</v>
      </c>
    </row>
    <row r="249" spans="1:7" ht="21">
      <c r="A249" s="65"/>
      <c r="B249" s="65"/>
      <c r="C249" s="65"/>
      <c r="D249" s="13">
        <v>800277</v>
      </c>
      <c r="E249" s="13" t="s">
        <v>63</v>
      </c>
      <c r="F249" s="13" t="s">
        <v>581</v>
      </c>
      <c r="G249" s="7" t="s">
        <v>582</v>
      </c>
    </row>
    <row r="250" spans="1:7" ht="21">
      <c r="A250" s="65"/>
      <c r="B250" s="65"/>
      <c r="C250" s="65"/>
      <c r="D250" s="13">
        <v>800280</v>
      </c>
      <c r="E250" s="13" t="s">
        <v>137</v>
      </c>
      <c r="F250" s="13" t="s">
        <v>155</v>
      </c>
      <c r="G250" s="7" t="s">
        <v>608</v>
      </c>
    </row>
    <row r="251" spans="1:7" ht="31.5">
      <c r="A251" s="65"/>
      <c r="B251" s="65"/>
      <c r="C251" s="65"/>
      <c r="D251" s="13">
        <v>800282</v>
      </c>
      <c r="E251" s="13" t="s">
        <v>10</v>
      </c>
      <c r="F251" s="13" t="s">
        <v>602</v>
      </c>
      <c r="G251" s="7" t="s">
        <v>609</v>
      </c>
    </row>
    <row r="252" spans="1:7" ht="31.5">
      <c r="A252" s="65"/>
      <c r="B252" s="65"/>
      <c r="C252" s="65"/>
      <c r="D252" s="13">
        <v>800290</v>
      </c>
      <c r="E252" s="13" t="s">
        <v>10</v>
      </c>
      <c r="F252" s="13" t="s">
        <v>155</v>
      </c>
      <c r="G252" s="7" t="s">
        <v>610</v>
      </c>
    </row>
    <row r="253" spans="1:7" ht="31.5">
      <c r="A253" s="65"/>
      <c r="B253" s="65"/>
      <c r="C253" s="65"/>
      <c r="D253" s="13">
        <v>800291</v>
      </c>
      <c r="E253" s="13" t="s">
        <v>10</v>
      </c>
      <c r="F253" s="13" t="s">
        <v>155</v>
      </c>
      <c r="G253" s="7" t="s">
        <v>261</v>
      </c>
    </row>
    <row r="254" spans="1:7">
      <c r="A254" s="65"/>
      <c r="B254" s="67" t="s">
        <v>702</v>
      </c>
      <c r="C254" s="68"/>
      <c r="D254" s="68"/>
      <c r="E254" s="68"/>
      <c r="F254" s="69"/>
      <c r="G254" s="16">
        <f>SUM(G220+G221+G222+G223+G224+G226+G227+G228+G229+G230+G231+G232-G233+G234+G235+G236+G239+G240+G241+G242-G243+G244+G245+G246-G247+G248+G24-G249+G250)</f>
        <v>72817.299999999988</v>
      </c>
    </row>
    <row r="255" spans="1:7" ht="21">
      <c r="A255" s="65"/>
      <c r="B255" s="65" t="s">
        <v>162</v>
      </c>
      <c r="C255" s="65" t="s">
        <v>9</v>
      </c>
      <c r="D255" s="13">
        <v>800002</v>
      </c>
      <c r="E255" s="13" t="s">
        <v>13</v>
      </c>
      <c r="F255" s="13" t="s">
        <v>353</v>
      </c>
      <c r="G255" s="7" t="s">
        <v>611</v>
      </c>
    </row>
    <row r="256" spans="1:7" ht="21">
      <c r="A256" s="65"/>
      <c r="B256" s="65"/>
      <c r="C256" s="65"/>
      <c r="D256" s="13">
        <v>800003</v>
      </c>
      <c r="E256" s="13" t="s">
        <v>13</v>
      </c>
      <c r="F256" s="13" t="s">
        <v>163</v>
      </c>
      <c r="G256" s="7" t="s">
        <v>164</v>
      </c>
    </row>
    <row r="257" spans="1:7" ht="21">
      <c r="A257" s="65"/>
      <c r="B257" s="65"/>
      <c r="C257" s="65"/>
      <c r="D257" s="13">
        <v>800058</v>
      </c>
      <c r="E257" s="13" t="s">
        <v>13</v>
      </c>
      <c r="F257" s="13" t="s">
        <v>612</v>
      </c>
      <c r="G257" s="7" t="s">
        <v>150</v>
      </c>
    </row>
    <row r="258" spans="1:7" ht="21">
      <c r="A258" s="65"/>
      <c r="B258" s="65"/>
      <c r="C258" s="65"/>
      <c r="D258" s="13">
        <v>800159</v>
      </c>
      <c r="E258" s="13" t="s">
        <v>13</v>
      </c>
      <c r="F258" s="13" t="s">
        <v>612</v>
      </c>
      <c r="G258" s="7" t="s">
        <v>613</v>
      </c>
    </row>
    <row r="259" spans="1:7" ht="21">
      <c r="A259" s="65"/>
      <c r="B259" s="65"/>
      <c r="C259" s="65"/>
      <c r="D259" s="13">
        <v>800276</v>
      </c>
      <c r="E259" s="13" t="s">
        <v>63</v>
      </c>
      <c r="F259" s="13" t="s">
        <v>353</v>
      </c>
      <c r="G259" s="7" t="s">
        <v>611</v>
      </c>
    </row>
    <row r="260" spans="1:7" ht="21">
      <c r="A260" s="65"/>
      <c r="B260" s="65"/>
      <c r="C260" s="65"/>
      <c r="D260" s="13">
        <v>800279</v>
      </c>
      <c r="E260" s="13" t="s">
        <v>137</v>
      </c>
      <c r="F260" s="13" t="s">
        <v>163</v>
      </c>
      <c r="G260" s="7" t="s">
        <v>614</v>
      </c>
    </row>
    <row r="261" spans="1:7" ht="21">
      <c r="A261" s="65"/>
      <c r="B261" s="65"/>
      <c r="C261" s="65"/>
      <c r="D261" s="13">
        <v>800293</v>
      </c>
      <c r="E261" s="13" t="s">
        <v>13</v>
      </c>
      <c r="F261" s="13" t="s">
        <v>165</v>
      </c>
      <c r="G261" s="7" t="s">
        <v>615</v>
      </c>
    </row>
    <row r="262" spans="1:7">
      <c r="A262" s="65"/>
      <c r="B262" s="67" t="s">
        <v>703</v>
      </c>
      <c r="C262" s="68"/>
      <c r="D262" s="68"/>
      <c r="E262" s="68"/>
      <c r="F262" s="69"/>
      <c r="G262" s="16">
        <f>SUM(G255+G256+G257+G258-G259+G260+G261)</f>
        <v>18128</v>
      </c>
    </row>
    <row r="263" spans="1:7" ht="21">
      <c r="A263" s="65"/>
      <c r="B263" s="65" t="s">
        <v>318</v>
      </c>
      <c r="C263" s="65" t="s">
        <v>9</v>
      </c>
      <c r="D263" s="13">
        <v>800029</v>
      </c>
      <c r="E263" s="13" t="s">
        <v>13</v>
      </c>
      <c r="F263" s="13" t="s">
        <v>11</v>
      </c>
      <c r="G263" s="7" t="s">
        <v>616</v>
      </c>
    </row>
    <row r="264" spans="1:7" ht="21">
      <c r="A264" s="65"/>
      <c r="B264" s="65"/>
      <c r="C264" s="65"/>
      <c r="D264" s="13">
        <v>800064</v>
      </c>
      <c r="E264" s="13" t="s">
        <v>13</v>
      </c>
      <c r="F264" s="13" t="s">
        <v>412</v>
      </c>
      <c r="G264" s="7" t="s">
        <v>617</v>
      </c>
    </row>
    <row r="265" spans="1:7" ht="21">
      <c r="A265" s="65"/>
      <c r="B265" s="65"/>
      <c r="C265" s="65"/>
      <c r="D265" s="13">
        <v>800067</v>
      </c>
      <c r="E265" s="13" t="s">
        <v>13</v>
      </c>
      <c r="F265" s="13" t="s">
        <v>59</v>
      </c>
      <c r="G265" s="7" t="s">
        <v>618</v>
      </c>
    </row>
    <row r="266" spans="1:7" ht="21">
      <c r="A266" s="65"/>
      <c r="B266" s="65"/>
      <c r="C266" s="65"/>
      <c r="D266" s="13">
        <v>800068</v>
      </c>
      <c r="E266" s="13" t="s">
        <v>13</v>
      </c>
      <c r="F266" s="13" t="s">
        <v>361</v>
      </c>
      <c r="G266" s="7" t="s">
        <v>619</v>
      </c>
    </row>
    <row r="267" spans="1:7" ht="21">
      <c r="A267" s="65"/>
      <c r="B267" s="65"/>
      <c r="C267" s="65"/>
      <c r="D267" s="13">
        <v>800092</v>
      </c>
      <c r="E267" s="13" t="s">
        <v>13</v>
      </c>
      <c r="F267" s="13" t="s">
        <v>355</v>
      </c>
      <c r="G267" s="7" t="s">
        <v>620</v>
      </c>
    </row>
    <row r="268" spans="1:7" ht="21">
      <c r="A268" s="65"/>
      <c r="B268" s="65"/>
      <c r="C268" s="65"/>
      <c r="D268" s="13">
        <v>800114</v>
      </c>
      <c r="E268" s="13" t="s">
        <v>13</v>
      </c>
      <c r="F268" s="13" t="s">
        <v>11</v>
      </c>
      <c r="G268" s="7" t="s">
        <v>621</v>
      </c>
    </row>
    <row r="269" spans="1:7" ht="21">
      <c r="A269" s="65"/>
      <c r="B269" s="65"/>
      <c r="C269" s="65"/>
      <c r="D269" s="13">
        <v>800127</v>
      </c>
      <c r="E269" s="13" t="s">
        <v>13</v>
      </c>
      <c r="F269" s="13" t="s">
        <v>355</v>
      </c>
      <c r="G269" s="7" t="s">
        <v>622</v>
      </c>
    </row>
    <row r="270" spans="1:7" ht="21">
      <c r="A270" s="65"/>
      <c r="B270" s="65"/>
      <c r="C270" s="65"/>
      <c r="D270" s="13">
        <v>800145</v>
      </c>
      <c r="E270" s="13" t="s">
        <v>13</v>
      </c>
      <c r="F270" s="13" t="s">
        <v>355</v>
      </c>
      <c r="G270" s="7" t="s">
        <v>623</v>
      </c>
    </row>
    <row r="271" spans="1:7" ht="21">
      <c r="A271" s="65"/>
      <c r="B271" s="65"/>
      <c r="C271" s="65"/>
      <c r="D271" s="13">
        <v>800146</v>
      </c>
      <c r="E271" s="13" t="s">
        <v>13</v>
      </c>
      <c r="F271" s="13" t="s">
        <v>51</v>
      </c>
      <c r="G271" s="7" t="s">
        <v>624</v>
      </c>
    </row>
    <row r="272" spans="1:7" ht="21">
      <c r="A272" s="65"/>
      <c r="B272" s="65"/>
      <c r="C272" s="65"/>
      <c r="D272" s="13">
        <v>800149</v>
      </c>
      <c r="E272" s="13" t="s">
        <v>13</v>
      </c>
      <c r="F272" s="13" t="s">
        <v>361</v>
      </c>
      <c r="G272" s="7" t="s">
        <v>625</v>
      </c>
    </row>
    <row r="273" spans="1:7" ht="21">
      <c r="A273" s="65"/>
      <c r="B273" s="65"/>
      <c r="C273" s="65"/>
      <c r="D273" s="13">
        <v>800151</v>
      </c>
      <c r="E273" s="13" t="s">
        <v>13</v>
      </c>
      <c r="F273" s="13" t="s">
        <v>626</v>
      </c>
      <c r="G273" s="7" t="s">
        <v>618</v>
      </c>
    </row>
    <row r="274" spans="1:7" ht="21">
      <c r="A274" s="65"/>
      <c r="B274" s="65"/>
      <c r="C274" s="65"/>
      <c r="D274" s="13">
        <v>800160</v>
      </c>
      <c r="E274" s="13" t="s">
        <v>13</v>
      </c>
      <c r="F274" s="13" t="s">
        <v>59</v>
      </c>
      <c r="G274" s="7" t="s">
        <v>627</v>
      </c>
    </row>
    <row r="275" spans="1:7" ht="21">
      <c r="A275" s="65"/>
      <c r="B275" s="65"/>
      <c r="C275" s="65"/>
      <c r="D275" s="13">
        <v>800178</v>
      </c>
      <c r="E275" s="13" t="s">
        <v>13</v>
      </c>
      <c r="F275" s="13" t="s">
        <v>361</v>
      </c>
      <c r="G275" s="7" t="s">
        <v>628</v>
      </c>
    </row>
    <row r="276" spans="1:7" ht="21">
      <c r="A276" s="65"/>
      <c r="B276" s="65"/>
      <c r="C276" s="65"/>
      <c r="D276" s="13">
        <v>800179</v>
      </c>
      <c r="E276" s="13" t="s">
        <v>13</v>
      </c>
      <c r="F276" s="13" t="s">
        <v>59</v>
      </c>
      <c r="G276" s="7" t="s">
        <v>629</v>
      </c>
    </row>
    <row r="277" spans="1:7" ht="21">
      <c r="A277" s="65"/>
      <c r="B277" s="65"/>
      <c r="C277" s="65"/>
      <c r="D277" s="13">
        <v>800191</v>
      </c>
      <c r="E277" s="13" t="s">
        <v>63</v>
      </c>
      <c r="F277" s="13" t="s">
        <v>59</v>
      </c>
      <c r="G277" s="7" t="s">
        <v>627</v>
      </c>
    </row>
    <row r="278" spans="1:7" ht="21">
      <c r="A278" s="65"/>
      <c r="B278" s="65"/>
      <c r="C278" s="65"/>
      <c r="D278" s="13">
        <v>800209</v>
      </c>
      <c r="E278" s="13" t="s">
        <v>13</v>
      </c>
      <c r="F278" s="13" t="s">
        <v>355</v>
      </c>
      <c r="G278" s="7" t="s">
        <v>630</v>
      </c>
    </row>
    <row r="279" spans="1:7" ht="21">
      <c r="A279" s="65"/>
      <c r="B279" s="65"/>
      <c r="C279" s="65"/>
      <c r="D279" s="13">
        <v>800213</v>
      </c>
      <c r="E279" s="13" t="s">
        <v>13</v>
      </c>
      <c r="F279" s="13" t="s">
        <v>631</v>
      </c>
      <c r="G279" s="7" t="s">
        <v>632</v>
      </c>
    </row>
    <row r="280" spans="1:7" ht="21">
      <c r="A280" s="65"/>
      <c r="B280" s="65"/>
      <c r="C280" s="65"/>
      <c r="D280" s="13">
        <v>800216</v>
      </c>
      <c r="E280" s="13" t="s">
        <v>63</v>
      </c>
      <c r="F280" s="13" t="s">
        <v>412</v>
      </c>
      <c r="G280" s="7" t="s">
        <v>617</v>
      </c>
    </row>
    <row r="281" spans="1:7" ht="21">
      <c r="A281" s="65"/>
      <c r="B281" s="65"/>
      <c r="C281" s="65"/>
      <c r="D281" s="13">
        <v>800223</v>
      </c>
      <c r="E281" s="13" t="s">
        <v>13</v>
      </c>
      <c r="F281" s="13" t="s">
        <v>53</v>
      </c>
      <c r="G281" s="7" t="s">
        <v>633</v>
      </c>
    </row>
    <row r="282" spans="1:7">
      <c r="A282" s="67" t="s">
        <v>704</v>
      </c>
      <c r="B282" s="68"/>
      <c r="C282" s="68"/>
      <c r="D282" s="68"/>
      <c r="E282" s="68"/>
      <c r="F282" s="69"/>
      <c r="G282" s="16">
        <f>SUM(G263+G264+G265+G266+G267+G268+G269+G270+G271+G272+G273+G274+G275+G276-G277+G278+G279-G280+G281)</f>
        <v>50047.210000000006</v>
      </c>
    </row>
    <row r="283" spans="1:7">
      <c r="A283" s="78" t="s">
        <v>7</v>
      </c>
      <c r="B283" s="79"/>
      <c r="C283" s="79"/>
      <c r="D283" s="79"/>
      <c r="E283" s="79"/>
      <c r="F283" s="80"/>
      <c r="G283" s="20">
        <f>SUM(G219+G254+G262+G282)</f>
        <v>1655354.5799999996</v>
      </c>
    </row>
    <row r="284" spans="1:7" ht="21">
      <c r="A284" s="65" t="s">
        <v>167</v>
      </c>
      <c r="B284" s="65" t="s">
        <v>175</v>
      </c>
      <c r="C284" s="65" t="s">
        <v>17</v>
      </c>
      <c r="D284" s="13">
        <v>800031</v>
      </c>
      <c r="E284" s="13" t="s">
        <v>13</v>
      </c>
      <c r="F284" s="13" t="s">
        <v>176</v>
      </c>
      <c r="G284" s="7" t="s">
        <v>177</v>
      </c>
    </row>
    <row r="285" spans="1:7" ht="31.5">
      <c r="A285" s="65"/>
      <c r="B285" s="65"/>
      <c r="C285" s="65"/>
      <c r="D285" s="13">
        <v>800041</v>
      </c>
      <c r="E285" s="13" t="s">
        <v>10</v>
      </c>
      <c r="F285" s="13" t="s">
        <v>176</v>
      </c>
      <c r="G285" s="7" t="s">
        <v>634</v>
      </c>
    </row>
    <row r="286" spans="1:7">
      <c r="A286" s="78" t="s">
        <v>167</v>
      </c>
      <c r="B286" s="79"/>
      <c r="C286" s="79"/>
      <c r="D286" s="79"/>
      <c r="E286" s="79"/>
      <c r="F286" s="80"/>
      <c r="G286" s="20" t="str">
        <f>G284</f>
        <v>3006,64</v>
      </c>
    </row>
    <row r="287" spans="1:7" ht="21">
      <c r="A287" s="65" t="s">
        <v>20</v>
      </c>
      <c r="B287" s="65" t="s">
        <v>8</v>
      </c>
      <c r="C287" s="65" t="s">
        <v>9</v>
      </c>
      <c r="D287" s="13">
        <v>8</v>
      </c>
      <c r="E287" s="13" t="s">
        <v>13</v>
      </c>
      <c r="F287" s="13" t="s">
        <v>140</v>
      </c>
      <c r="G287" s="7" t="s">
        <v>635</v>
      </c>
    </row>
    <row r="288" spans="1:7" ht="21">
      <c r="A288" s="65"/>
      <c r="B288" s="65"/>
      <c r="C288" s="65"/>
      <c r="D288" s="13">
        <v>9</v>
      </c>
      <c r="E288" s="13" t="s">
        <v>13</v>
      </c>
      <c r="F288" s="13" t="s">
        <v>421</v>
      </c>
      <c r="G288" s="7" t="s">
        <v>636</v>
      </c>
    </row>
    <row r="289" spans="1:7" ht="21">
      <c r="A289" s="65"/>
      <c r="B289" s="65"/>
      <c r="C289" s="65"/>
      <c r="D289" s="13">
        <v>10</v>
      </c>
      <c r="E289" s="13" t="s">
        <v>13</v>
      </c>
      <c r="F289" s="13" t="s">
        <v>468</v>
      </c>
      <c r="G289" s="7" t="s">
        <v>637</v>
      </c>
    </row>
    <row r="290" spans="1:7" ht="21">
      <c r="A290" s="65"/>
      <c r="B290" s="65"/>
      <c r="C290" s="65"/>
      <c r="D290" s="13">
        <v>13</v>
      </c>
      <c r="E290" s="13" t="s">
        <v>63</v>
      </c>
      <c r="F290" s="13" t="s">
        <v>421</v>
      </c>
      <c r="G290" s="7" t="s">
        <v>636</v>
      </c>
    </row>
    <row r="291" spans="1:7" ht="21">
      <c r="A291" s="65"/>
      <c r="B291" s="65"/>
      <c r="C291" s="65"/>
      <c r="D291" s="13">
        <v>14</v>
      </c>
      <c r="E291" s="13" t="s">
        <v>13</v>
      </c>
      <c r="F291" s="13" t="s">
        <v>421</v>
      </c>
      <c r="G291" s="7" t="s">
        <v>636</v>
      </c>
    </row>
    <row r="292" spans="1:7" ht="21">
      <c r="A292" s="65"/>
      <c r="B292" s="65"/>
      <c r="C292" s="65"/>
      <c r="D292" s="13">
        <v>21</v>
      </c>
      <c r="E292" s="13" t="s">
        <v>13</v>
      </c>
      <c r="F292" s="13" t="s">
        <v>88</v>
      </c>
      <c r="G292" s="7" t="s">
        <v>638</v>
      </c>
    </row>
    <row r="293" spans="1:7" ht="21">
      <c r="A293" s="65"/>
      <c r="B293" s="65"/>
      <c r="C293" s="65"/>
      <c r="D293" s="13">
        <v>35</v>
      </c>
      <c r="E293" s="13" t="s">
        <v>13</v>
      </c>
      <c r="F293" s="13" t="s">
        <v>11</v>
      </c>
      <c r="G293" s="7" t="s">
        <v>639</v>
      </c>
    </row>
    <row r="294" spans="1:7" ht="21">
      <c r="A294" s="65"/>
      <c r="B294" s="65"/>
      <c r="C294" s="65"/>
      <c r="D294" s="13">
        <v>41</v>
      </c>
      <c r="E294" s="13" t="s">
        <v>63</v>
      </c>
      <c r="F294" s="13" t="s">
        <v>140</v>
      </c>
      <c r="G294" s="7" t="s">
        <v>640</v>
      </c>
    </row>
    <row r="295" spans="1:7" ht="21">
      <c r="A295" s="65"/>
      <c r="B295" s="65"/>
      <c r="C295" s="65"/>
      <c r="D295" s="13">
        <v>43</v>
      </c>
      <c r="E295" s="13" t="s">
        <v>13</v>
      </c>
      <c r="F295" s="13" t="s">
        <v>510</v>
      </c>
      <c r="G295" s="7" t="s">
        <v>641</v>
      </c>
    </row>
    <row r="296" spans="1:7" ht="21">
      <c r="A296" s="65"/>
      <c r="B296" s="65"/>
      <c r="C296" s="65"/>
      <c r="D296" s="13">
        <v>44</v>
      </c>
      <c r="E296" s="13" t="s">
        <v>13</v>
      </c>
      <c r="F296" s="13" t="s">
        <v>59</v>
      </c>
      <c r="G296" s="7" t="s">
        <v>642</v>
      </c>
    </row>
    <row r="297" spans="1:7" ht="21">
      <c r="A297" s="65"/>
      <c r="B297" s="65"/>
      <c r="C297" s="65"/>
      <c r="D297" s="13">
        <v>47</v>
      </c>
      <c r="E297" s="13" t="s">
        <v>13</v>
      </c>
      <c r="F297" s="13" t="s">
        <v>643</v>
      </c>
      <c r="G297" s="7" t="s">
        <v>644</v>
      </c>
    </row>
    <row r="298" spans="1:7">
      <c r="A298" s="65"/>
      <c r="B298" s="67" t="s">
        <v>8</v>
      </c>
      <c r="C298" s="68"/>
      <c r="D298" s="68"/>
      <c r="E298" s="68"/>
      <c r="F298" s="69"/>
      <c r="G298" s="16">
        <f>SUM(G287+G288+G289-G290+G291+G292+G293-G294+G295+G296+G297)</f>
        <v>349034.81</v>
      </c>
    </row>
    <row r="299" spans="1:7" ht="21">
      <c r="A299" s="65"/>
      <c r="B299" s="65" t="s">
        <v>21</v>
      </c>
      <c r="C299" s="65" t="s">
        <v>9</v>
      </c>
      <c r="D299" s="13">
        <v>2</v>
      </c>
      <c r="E299" s="13" t="s">
        <v>13</v>
      </c>
      <c r="F299" s="13" t="s">
        <v>22</v>
      </c>
      <c r="G299" s="7" t="s">
        <v>182</v>
      </c>
    </row>
    <row r="300" spans="1:7" ht="21">
      <c r="A300" s="65"/>
      <c r="B300" s="65"/>
      <c r="C300" s="65"/>
      <c r="D300" s="13">
        <v>5</v>
      </c>
      <c r="E300" s="13" t="s">
        <v>13</v>
      </c>
      <c r="F300" s="13" t="s">
        <v>22</v>
      </c>
      <c r="G300" s="7" t="s">
        <v>182</v>
      </c>
    </row>
    <row r="301" spans="1:7" ht="21">
      <c r="A301" s="65"/>
      <c r="B301" s="65"/>
      <c r="C301" s="65"/>
      <c r="D301" s="13">
        <v>11</v>
      </c>
      <c r="E301" s="13" t="s">
        <v>13</v>
      </c>
      <c r="F301" s="13" t="s">
        <v>22</v>
      </c>
      <c r="G301" s="7" t="s">
        <v>182</v>
      </c>
    </row>
    <row r="302" spans="1:7" ht="21">
      <c r="A302" s="65"/>
      <c r="B302" s="65"/>
      <c r="C302" s="65"/>
      <c r="D302" s="13">
        <v>15</v>
      </c>
      <c r="E302" s="13" t="s">
        <v>13</v>
      </c>
      <c r="F302" s="13" t="s">
        <v>22</v>
      </c>
      <c r="G302" s="7" t="s">
        <v>645</v>
      </c>
    </row>
    <row r="303" spans="1:7" ht="21">
      <c r="A303" s="65"/>
      <c r="B303" s="65"/>
      <c r="C303" s="65"/>
      <c r="D303" s="13">
        <v>17</v>
      </c>
      <c r="E303" s="13" t="s">
        <v>13</v>
      </c>
      <c r="F303" s="13" t="s">
        <v>22</v>
      </c>
      <c r="G303" s="7" t="s">
        <v>182</v>
      </c>
    </row>
    <row r="304" spans="1:7" ht="21">
      <c r="A304" s="65"/>
      <c r="B304" s="65"/>
      <c r="C304" s="65"/>
      <c r="D304" s="13">
        <v>22</v>
      </c>
      <c r="E304" s="13" t="s">
        <v>13</v>
      </c>
      <c r="F304" s="13" t="s">
        <v>22</v>
      </c>
      <c r="G304" s="7" t="s">
        <v>182</v>
      </c>
    </row>
    <row r="305" spans="1:7" ht="21">
      <c r="A305" s="65"/>
      <c r="B305" s="65"/>
      <c r="C305" s="65"/>
      <c r="D305" s="13">
        <v>26</v>
      </c>
      <c r="E305" s="13" t="s">
        <v>13</v>
      </c>
      <c r="F305" s="13" t="s">
        <v>22</v>
      </c>
      <c r="G305" s="7" t="s">
        <v>182</v>
      </c>
    </row>
    <row r="306" spans="1:7" ht="21">
      <c r="A306" s="65"/>
      <c r="B306" s="65"/>
      <c r="C306" s="65"/>
      <c r="D306" s="13">
        <v>28</v>
      </c>
      <c r="E306" s="13" t="s">
        <v>13</v>
      </c>
      <c r="F306" s="13" t="s">
        <v>22</v>
      </c>
      <c r="G306" s="7" t="s">
        <v>182</v>
      </c>
    </row>
    <row r="307" spans="1:7" ht="21">
      <c r="A307" s="65"/>
      <c r="B307" s="65"/>
      <c r="C307" s="65"/>
      <c r="D307" s="13">
        <v>31</v>
      </c>
      <c r="E307" s="13" t="s">
        <v>13</v>
      </c>
      <c r="F307" s="13" t="s">
        <v>22</v>
      </c>
      <c r="G307" s="7" t="s">
        <v>182</v>
      </c>
    </row>
    <row r="308" spans="1:7" ht="21">
      <c r="A308" s="65"/>
      <c r="B308" s="65"/>
      <c r="C308" s="65"/>
      <c r="D308" s="13">
        <v>33</v>
      </c>
      <c r="E308" s="13" t="s">
        <v>13</v>
      </c>
      <c r="F308" s="13" t="s">
        <v>22</v>
      </c>
      <c r="G308" s="7" t="s">
        <v>182</v>
      </c>
    </row>
    <row r="309" spans="1:7" ht="21">
      <c r="A309" s="65"/>
      <c r="B309" s="65"/>
      <c r="C309" s="65"/>
      <c r="D309" s="13">
        <v>36</v>
      </c>
      <c r="E309" s="13" t="s">
        <v>13</v>
      </c>
      <c r="F309" s="13" t="s">
        <v>22</v>
      </c>
      <c r="G309" s="7" t="s">
        <v>182</v>
      </c>
    </row>
    <row r="310" spans="1:7">
      <c r="A310" s="65"/>
      <c r="B310" s="67" t="s">
        <v>705</v>
      </c>
      <c r="C310" s="68"/>
      <c r="D310" s="68"/>
      <c r="E310" s="68"/>
      <c r="F310" s="69"/>
      <c r="G310" s="16">
        <f>SUM(G299+G300+G301+G302+G303+G304+G305+G306+G307+G308+G309)</f>
        <v>149726.42000000001</v>
      </c>
    </row>
    <row r="311" spans="1:7" ht="21">
      <c r="A311" s="65"/>
      <c r="B311" s="65" t="s">
        <v>16</v>
      </c>
      <c r="C311" s="65" t="s">
        <v>9</v>
      </c>
      <c r="D311" s="13">
        <v>4</v>
      </c>
      <c r="E311" s="13" t="s">
        <v>13</v>
      </c>
      <c r="F311" s="13" t="s">
        <v>197</v>
      </c>
      <c r="G311" s="7" t="s">
        <v>646</v>
      </c>
    </row>
    <row r="312" spans="1:7" ht="21">
      <c r="A312" s="65"/>
      <c r="B312" s="65"/>
      <c r="C312" s="65"/>
      <c r="D312" s="13">
        <v>19</v>
      </c>
      <c r="E312" s="13" t="s">
        <v>137</v>
      </c>
      <c r="F312" s="13" t="s">
        <v>197</v>
      </c>
      <c r="G312" s="7" t="s">
        <v>647</v>
      </c>
    </row>
    <row r="313" spans="1:7" ht="21">
      <c r="A313" s="65"/>
      <c r="B313" s="65"/>
      <c r="C313" s="65"/>
      <c r="D313" s="13">
        <v>24</v>
      </c>
      <c r="E313" s="13" t="s">
        <v>137</v>
      </c>
      <c r="F313" s="13" t="s">
        <v>197</v>
      </c>
      <c r="G313" s="7" t="s">
        <v>647</v>
      </c>
    </row>
    <row r="314" spans="1:7" ht="21">
      <c r="A314" s="65"/>
      <c r="B314" s="65"/>
      <c r="C314" s="65"/>
      <c r="D314" s="13">
        <v>25</v>
      </c>
      <c r="E314" s="13" t="s">
        <v>13</v>
      </c>
      <c r="F314" s="13" t="s">
        <v>197</v>
      </c>
      <c r="G314" s="7" t="s">
        <v>648</v>
      </c>
    </row>
    <row r="315" spans="1:7" ht="21">
      <c r="A315" s="65"/>
      <c r="B315" s="65"/>
      <c r="C315" s="65"/>
      <c r="D315" s="13">
        <v>38</v>
      </c>
      <c r="E315" s="13" t="s">
        <v>13</v>
      </c>
      <c r="F315" s="13" t="s">
        <v>197</v>
      </c>
      <c r="G315" s="7" t="s">
        <v>647</v>
      </c>
    </row>
    <row r="316" spans="1:7" ht="21">
      <c r="A316" s="65"/>
      <c r="B316" s="65"/>
      <c r="C316" s="65"/>
      <c r="D316" s="13">
        <v>45</v>
      </c>
      <c r="E316" s="13" t="s">
        <v>13</v>
      </c>
      <c r="F316" s="13" t="s">
        <v>197</v>
      </c>
      <c r="G316" s="7" t="s">
        <v>649</v>
      </c>
    </row>
    <row r="317" spans="1:7" ht="21">
      <c r="A317" s="65"/>
      <c r="B317" s="65"/>
      <c r="C317" s="65"/>
      <c r="D317" s="13">
        <v>46</v>
      </c>
      <c r="E317" s="13" t="s">
        <v>13</v>
      </c>
      <c r="F317" s="13" t="s">
        <v>49</v>
      </c>
      <c r="G317" s="7" t="s">
        <v>650</v>
      </c>
    </row>
    <row r="318" spans="1:7" ht="21">
      <c r="A318" s="65"/>
      <c r="B318" s="65"/>
      <c r="C318" s="13" t="s">
        <v>17</v>
      </c>
      <c r="D318" s="13">
        <v>7</v>
      </c>
      <c r="E318" s="13" t="s">
        <v>13</v>
      </c>
      <c r="F318" s="13" t="s">
        <v>49</v>
      </c>
      <c r="G318" s="7" t="s">
        <v>651</v>
      </c>
    </row>
    <row r="319" spans="1:7" ht="21">
      <c r="A319" s="65"/>
      <c r="B319" s="65"/>
      <c r="C319" s="13" t="s">
        <v>157</v>
      </c>
      <c r="D319" s="13">
        <v>30</v>
      </c>
      <c r="E319" s="13" t="s">
        <v>13</v>
      </c>
      <c r="F319" s="13" t="s">
        <v>49</v>
      </c>
      <c r="G319" s="7" t="s">
        <v>652</v>
      </c>
    </row>
    <row r="320" spans="1:7">
      <c r="A320" s="65"/>
      <c r="B320" s="67" t="s">
        <v>702</v>
      </c>
      <c r="C320" s="68"/>
      <c r="D320" s="68"/>
      <c r="E320" s="68"/>
      <c r="F320" s="69"/>
      <c r="G320" s="16">
        <f>SUM(G311+G312+G313+G314+G315+G316+G317+G318+G319)</f>
        <v>1406512.63</v>
      </c>
    </row>
    <row r="321" spans="1:7" ht="21">
      <c r="A321" s="65"/>
      <c r="B321" s="13" t="s">
        <v>653</v>
      </c>
      <c r="C321" s="13" t="s">
        <v>9</v>
      </c>
      <c r="D321" s="13">
        <v>20</v>
      </c>
      <c r="E321" s="13" t="s">
        <v>13</v>
      </c>
      <c r="F321" s="13" t="s">
        <v>654</v>
      </c>
      <c r="G321" s="7" t="s">
        <v>322</v>
      </c>
    </row>
    <row r="322" spans="1:7">
      <c r="A322" s="65"/>
      <c r="B322" s="67" t="s">
        <v>653</v>
      </c>
      <c r="C322" s="68"/>
      <c r="D322" s="68"/>
      <c r="E322" s="68"/>
      <c r="F322" s="69"/>
      <c r="G322" s="16" t="str">
        <f>G321</f>
        <v>560</v>
      </c>
    </row>
    <row r="323" spans="1:7" ht="21">
      <c r="A323" s="65"/>
      <c r="B323" s="65" t="s">
        <v>34</v>
      </c>
      <c r="C323" s="65" t="s">
        <v>9</v>
      </c>
      <c r="D323" s="13">
        <v>3</v>
      </c>
      <c r="E323" s="13" t="s">
        <v>13</v>
      </c>
      <c r="F323" s="13" t="s">
        <v>35</v>
      </c>
      <c r="G323" s="7" t="s">
        <v>203</v>
      </c>
    </row>
    <row r="324" spans="1:7" ht="21">
      <c r="A324" s="65"/>
      <c r="B324" s="65"/>
      <c r="C324" s="65"/>
      <c r="D324" s="13">
        <v>6</v>
      </c>
      <c r="E324" s="13" t="s">
        <v>13</v>
      </c>
      <c r="F324" s="13" t="s">
        <v>35</v>
      </c>
      <c r="G324" s="7" t="s">
        <v>203</v>
      </c>
    </row>
    <row r="325" spans="1:7" ht="21">
      <c r="A325" s="65"/>
      <c r="B325" s="65"/>
      <c r="C325" s="65"/>
      <c r="D325" s="13">
        <v>12</v>
      </c>
      <c r="E325" s="13" t="s">
        <v>13</v>
      </c>
      <c r="F325" s="13" t="s">
        <v>35</v>
      </c>
      <c r="G325" s="7" t="s">
        <v>203</v>
      </c>
    </row>
    <row r="326" spans="1:7" ht="21">
      <c r="A326" s="65"/>
      <c r="B326" s="65"/>
      <c r="C326" s="65"/>
      <c r="D326" s="13">
        <v>16</v>
      </c>
      <c r="E326" s="13" t="s">
        <v>13</v>
      </c>
      <c r="F326" s="13" t="s">
        <v>35</v>
      </c>
      <c r="G326" s="7" t="s">
        <v>655</v>
      </c>
    </row>
    <row r="327" spans="1:7" ht="21">
      <c r="A327" s="65"/>
      <c r="B327" s="65"/>
      <c r="C327" s="65"/>
      <c r="D327" s="13">
        <v>18</v>
      </c>
      <c r="E327" s="13" t="s">
        <v>13</v>
      </c>
      <c r="F327" s="13" t="s">
        <v>35</v>
      </c>
      <c r="G327" s="7" t="s">
        <v>203</v>
      </c>
    </row>
    <row r="328" spans="1:7" ht="21">
      <c r="A328" s="65"/>
      <c r="B328" s="65"/>
      <c r="C328" s="65"/>
      <c r="D328" s="13">
        <v>23</v>
      </c>
      <c r="E328" s="13" t="s">
        <v>13</v>
      </c>
      <c r="F328" s="13" t="s">
        <v>35</v>
      </c>
      <c r="G328" s="7" t="s">
        <v>203</v>
      </c>
    </row>
    <row r="329" spans="1:7" ht="21">
      <c r="A329" s="65"/>
      <c r="B329" s="65"/>
      <c r="C329" s="65"/>
      <c r="D329" s="13">
        <v>27</v>
      </c>
      <c r="E329" s="13" t="s">
        <v>13</v>
      </c>
      <c r="F329" s="13" t="s">
        <v>35</v>
      </c>
      <c r="G329" s="7" t="s">
        <v>203</v>
      </c>
    </row>
    <row r="330" spans="1:7" ht="21">
      <c r="A330" s="65"/>
      <c r="B330" s="65"/>
      <c r="C330" s="65"/>
      <c r="D330" s="13">
        <v>29</v>
      </c>
      <c r="E330" s="13" t="s">
        <v>13</v>
      </c>
      <c r="F330" s="13" t="s">
        <v>35</v>
      </c>
      <c r="G330" s="7" t="s">
        <v>203</v>
      </c>
    </row>
    <row r="331" spans="1:7" ht="21">
      <c r="A331" s="65"/>
      <c r="B331" s="65"/>
      <c r="C331" s="65"/>
      <c r="D331" s="13">
        <v>32</v>
      </c>
      <c r="E331" s="13" t="s">
        <v>13</v>
      </c>
      <c r="F331" s="13" t="s">
        <v>35</v>
      </c>
      <c r="G331" s="7" t="s">
        <v>203</v>
      </c>
    </row>
    <row r="332" spans="1:7" ht="21">
      <c r="A332" s="65"/>
      <c r="B332" s="65"/>
      <c r="C332" s="65"/>
      <c r="D332" s="13">
        <v>34</v>
      </c>
      <c r="E332" s="13" t="s">
        <v>13</v>
      </c>
      <c r="F332" s="13" t="s">
        <v>35</v>
      </c>
      <c r="G332" s="7" t="s">
        <v>203</v>
      </c>
    </row>
    <row r="333" spans="1:7" ht="21">
      <c r="A333" s="65"/>
      <c r="B333" s="65"/>
      <c r="C333" s="65"/>
      <c r="D333" s="13">
        <v>37</v>
      </c>
      <c r="E333" s="13" t="s">
        <v>13</v>
      </c>
      <c r="F333" s="13" t="s">
        <v>35</v>
      </c>
      <c r="G333" s="7" t="s">
        <v>203</v>
      </c>
    </row>
    <row r="334" spans="1:7">
      <c r="A334" s="65"/>
      <c r="B334" s="67" t="s">
        <v>686</v>
      </c>
      <c r="C334" s="68"/>
      <c r="D334" s="68"/>
      <c r="E334" s="68"/>
      <c r="F334" s="69"/>
      <c r="G334" s="16">
        <f>SUM(G323+G324+G325+G326+G327+G328+G329+G330+G331+G332+G333)</f>
        <v>29945.260000000002</v>
      </c>
    </row>
    <row r="335" spans="1:7" ht="21">
      <c r="A335" s="65"/>
      <c r="B335" s="65" t="s">
        <v>318</v>
      </c>
      <c r="C335" s="65" t="s">
        <v>9</v>
      </c>
      <c r="D335" s="13">
        <v>1</v>
      </c>
      <c r="E335" s="13" t="s">
        <v>13</v>
      </c>
      <c r="F335" s="13" t="s">
        <v>349</v>
      </c>
      <c r="G335" s="7" t="s">
        <v>656</v>
      </c>
    </row>
    <row r="336" spans="1:7" ht="21">
      <c r="A336" s="65"/>
      <c r="B336" s="65"/>
      <c r="C336" s="65"/>
      <c r="D336" s="13">
        <v>39</v>
      </c>
      <c r="E336" s="13" t="s">
        <v>13</v>
      </c>
      <c r="F336" s="13" t="s">
        <v>100</v>
      </c>
      <c r="G336" s="7" t="s">
        <v>617</v>
      </c>
    </row>
    <row r="337" spans="1:7" ht="21">
      <c r="A337" s="65"/>
      <c r="B337" s="65"/>
      <c r="C337" s="65"/>
      <c r="D337" s="13">
        <v>40</v>
      </c>
      <c r="E337" s="13" t="s">
        <v>13</v>
      </c>
      <c r="F337" s="13" t="s">
        <v>100</v>
      </c>
      <c r="G337" s="7" t="s">
        <v>657</v>
      </c>
    </row>
    <row r="338" spans="1:7" ht="21">
      <c r="A338" s="65"/>
      <c r="B338" s="65"/>
      <c r="C338" s="65"/>
      <c r="D338" s="13">
        <v>42</v>
      </c>
      <c r="E338" s="13" t="s">
        <v>13</v>
      </c>
      <c r="F338" s="13" t="s">
        <v>57</v>
      </c>
      <c r="G338" s="7" t="s">
        <v>120</v>
      </c>
    </row>
    <row r="339" spans="1:7">
      <c r="A339" s="67" t="s">
        <v>704</v>
      </c>
      <c r="B339" s="68"/>
      <c r="C339" s="68"/>
      <c r="D339" s="68"/>
      <c r="E339" s="68"/>
      <c r="F339" s="69"/>
      <c r="G339" s="16">
        <f>SUM(G335+G336+G337+G338)</f>
        <v>65596.81</v>
      </c>
    </row>
    <row r="340" spans="1:7">
      <c r="A340" s="78" t="s">
        <v>20</v>
      </c>
      <c r="B340" s="79"/>
      <c r="C340" s="79"/>
      <c r="D340" s="79"/>
      <c r="E340" s="79"/>
      <c r="F340" s="80"/>
      <c r="G340" s="20">
        <f>SUM(G298+G310+G320+G322+G334)</f>
        <v>1935779.1199999999</v>
      </c>
    </row>
    <row r="341" spans="1:7" ht="21">
      <c r="A341" s="65" t="s">
        <v>40</v>
      </c>
      <c r="B341" s="65" t="s">
        <v>8</v>
      </c>
      <c r="C341" s="65" t="s">
        <v>9</v>
      </c>
      <c r="D341" s="13">
        <v>800032</v>
      </c>
      <c r="E341" s="13" t="s">
        <v>13</v>
      </c>
      <c r="F341" s="13" t="s">
        <v>530</v>
      </c>
      <c r="G341" s="7" t="s">
        <v>658</v>
      </c>
    </row>
    <row r="342" spans="1:7" ht="31.5">
      <c r="A342" s="65"/>
      <c r="B342" s="65"/>
      <c r="C342" s="65"/>
      <c r="D342" s="13">
        <v>800042</v>
      </c>
      <c r="E342" s="13" t="s">
        <v>10</v>
      </c>
      <c r="F342" s="13" t="s">
        <v>659</v>
      </c>
      <c r="G342" s="7" t="s">
        <v>660</v>
      </c>
    </row>
    <row r="343" spans="1:7" ht="31.5">
      <c r="A343" s="65"/>
      <c r="B343" s="65"/>
      <c r="C343" s="65"/>
      <c r="D343" s="13">
        <v>800044</v>
      </c>
      <c r="E343" s="13" t="s">
        <v>10</v>
      </c>
      <c r="F343" s="13" t="s">
        <v>661</v>
      </c>
      <c r="G343" s="7" t="s">
        <v>662</v>
      </c>
    </row>
    <row r="344" spans="1:7" ht="21">
      <c r="A344" s="65"/>
      <c r="B344" s="65"/>
      <c r="C344" s="65"/>
      <c r="D344" s="13">
        <v>800053</v>
      </c>
      <c r="E344" s="13" t="s">
        <v>13</v>
      </c>
      <c r="F344" s="13" t="s">
        <v>262</v>
      </c>
      <c r="G344" s="7" t="s">
        <v>663</v>
      </c>
    </row>
    <row r="345" spans="1:7" ht="21">
      <c r="A345" s="65"/>
      <c r="B345" s="65"/>
      <c r="C345" s="65"/>
      <c r="D345" s="13">
        <v>800081</v>
      </c>
      <c r="E345" s="13" t="s">
        <v>63</v>
      </c>
      <c r="F345" s="13" t="s">
        <v>262</v>
      </c>
      <c r="G345" s="7" t="s">
        <v>663</v>
      </c>
    </row>
    <row r="346" spans="1:7" ht="21">
      <c r="A346" s="65"/>
      <c r="B346" s="65"/>
      <c r="C346" s="65"/>
      <c r="D346" s="13">
        <v>800091</v>
      </c>
      <c r="E346" s="13" t="s">
        <v>13</v>
      </c>
      <c r="F346" s="13" t="s">
        <v>510</v>
      </c>
      <c r="G346" s="7" t="s">
        <v>664</v>
      </c>
    </row>
    <row r="347" spans="1:7" ht="21">
      <c r="A347" s="65"/>
      <c r="B347" s="65"/>
      <c r="C347" s="65"/>
      <c r="D347" s="13">
        <v>800131</v>
      </c>
      <c r="E347" s="13" t="s">
        <v>13</v>
      </c>
      <c r="F347" s="13" t="s">
        <v>471</v>
      </c>
      <c r="G347" s="7" t="s">
        <v>407</v>
      </c>
    </row>
    <row r="348" spans="1:7" ht="31.5">
      <c r="A348" s="65"/>
      <c r="B348" s="65"/>
      <c r="C348" s="65"/>
      <c r="D348" s="13">
        <v>800134</v>
      </c>
      <c r="E348" s="13" t="s">
        <v>10</v>
      </c>
      <c r="F348" s="13" t="s">
        <v>665</v>
      </c>
      <c r="G348" s="7" t="s">
        <v>666</v>
      </c>
    </row>
    <row r="349" spans="1:7" ht="21">
      <c r="A349" s="65"/>
      <c r="B349" s="65"/>
      <c r="C349" s="65"/>
      <c r="D349" s="13">
        <v>800136</v>
      </c>
      <c r="E349" s="13" t="s">
        <v>13</v>
      </c>
      <c r="F349" s="13" t="s">
        <v>254</v>
      </c>
      <c r="G349" s="7" t="s">
        <v>667</v>
      </c>
    </row>
    <row r="350" spans="1:7" ht="21">
      <c r="A350" s="65"/>
      <c r="B350" s="65"/>
      <c r="C350" s="65"/>
      <c r="D350" s="13">
        <v>800148</v>
      </c>
      <c r="E350" s="13" t="s">
        <v>13</v>
      </c>
      <c r="F350" s="13" t="s">
        <v>262</v>
      </c>
      <c r="G350" s="7" t="s">
        <v>663</v>
      </c>
    </row>
    <row r="351" spans="1:7" ht="21">
      <c r="A351" s="65"/>
      <c r="B351" s="65"/>
      <c r="C351" s="65"/>
      <c r="D351" s="13">
        <v>800204</v>
      </c>
      <c r="E351" s="13" t="s">
        <v>63</v>
      </c>
      <c r="F351" s="13" t="s">
        <v>530</v>
      </c>
      <c r="G351" s="7" t="s">
        <v>668</v>
      </c>
    </row>
    <row r="352" spans="1:7" ht="21">
      <c r="A352" s="65"/>
      <c r="B352" s="65"/>
      <c r="C352" s="65"/>
      <c r="D352" s="13">
        <v>800244</v>
      </c>
      <c r="E352" s="13" t="s">
        <v>13</v>
      </c>
      <c r="F352" s="13" t="s">
        <v>218</v>
      </c>
      <c r="G352" s="7" t="s">
        <v>669</v>
      </c>
    </row>
    <row r="353" spans="1:7" ht="21">
      <c r="A353" s="65"/>
      <c r="B353" s="65"/>
      <c r="C353" s="65"/>
      <c r="D353" s="13">
        <v>800265</v>
      </c>
      <c r="E353" s="13" t="s">
        <v>13</v>
      </c>
      <c r="F353" s="13" t="s">
        <v>218</v>
      </c>
      <c r="G353" s="7" t="s">
        <v>670</v>
      </c>
    </row>
    <row r="354" spans="1:7" ht="21">
      <c r="A354" s="65"/>
      <c r="B354" s="65"/>
      <c r="C354" s="65"/>
      <c r="D354" s="13">
        <v>800266</v>
      </c>
      <c r="E354" s="13" t="s">
        <v>13</v>
      </c>
      <c r="F354" s="13" t="s">
        <v>218</v>
      </c>
      <c r="G354" s="7" t="s">
        <v>671</v>
      </c>
    </row>
    <row r="355" spans="1:7" ht="21">
      <c r="A355" s="65"/>
      <c r="B355" s="65"/>
      <c r="C355" s="65"/>
      <c r="D355" s="13">
        <v>800274</v>
      </c>
      <c r="E355" s="13" t="s">
        <v>13</v>
      </c>
      <c r="F355" s="13" t="s">
        <v>218</v>
      </c>
      <c r="G355" s="7" t="s">
        <v>670</v>
      </c>
    </row>
    <row r="356" spans="1:7" ht="21">
      <c r="A356" s="65"/>
      <c r="B356" s="65"/>
      <c r="C356" s="65"/>
      <c r="D356" s="13">
        <v>800275</v>
      </c>
      <c r="E356" s="13" t="s">
        <v>13</v>
      </c>
      <c r="F356" s="13" t="s">
        <v>218</v>
      </c>
      <c r="G356" s="7" t="s">
        <v>672</v>
      </c>
    </row>
    <row r="357" spans="1:7" ht="31.5">
      <c r="A357" s="65"/>
      <c r="B357" s="65"/>
      <c r="C357" s="65"/>
      <c r="D357" s="13">
        <v>800289</v>
      </c>
      <c r="E357" s="13" t="s">
        <v>10</v>
      </c>
      <c r="F357" s="13" t="s">
        <v>673</v>
      </c>
      <c r="G357" s="7" t="s">
        <v>674</v>
      </c>
    </row>
    <row r="358" spans="1:7" ht="31.5">
      <c r="A358" s="65"/>
      <c r="B358" s="65"/>
      <c r="C358" s="13" t="s">
        <v>157</v>
      </c>
      <c r="D358" s="13">
        <v>800043</v>
      </c>
      <c r="E358" s="13" t="s">
        <v>10</v>
      </c>
      <c r="F358" s="13" t="s">
        <v>140</v>
      </c>
      <c r="G358" s="7" t="s">
        <v>675</v>
      </c>
    </row>
    <row r="359" spans="1:7">
      <c r="A359" s="65"/>
      <c r="B359" s="67" t="s">
        <v>8</v>
      </c>
      <c r="C359" s="68"/>
      <c r="D359" s="68"/>
      <c r="E359" s="68"/>
      <c r="F359" s="69"/>
      <c r="G359" s="16">
        <f>SUM(G341+G344-G345+G346+G347+G349+G350-G351+G352+G353+G354+G355+G356)</f>
        <v>140964.1</v>
      </c>
    </row>
    <row r="360" spans="1:7" ht="21">
      <c r="A360" s="65"/>
      <c r="B360" s="65" t="s">
        <v>16</v>
      </c>
      <c r="C360" s="65" t="s">
        <v>17</v>
      </c>
      <c r="D360" s="13">
        <v>800120</v>
      </c>
      <c r="E360" s="13" t="s">
        <v>13</v>
      </c>
      <c r="F360" s="13" t="s">
        <v>676</v>
      </c>
      <c r="G360" s="7" t="s">
        <v>677</v>
      </c>
    </row>
    <row r="361" spans="1:7" ht="21">
      <c r="A361" s="65"/>
      <c r="B361" s="65"/>
      <c r="C361" s="65"/>
      <c r="D361" s="13">
        <v>800166</v>
      </c>
      <c r="E361" s="13" t="s">
        <v>63</v>
      </c>
      <c r="F361" s="13" t="s">
        <v>676</v>
      </c>
      <c r="G361" s="7" t="s">
        <v>678</v>
      </c>
    </row>
    <row r="362" spans="1:7" ht="21">
      <c r="A362" s="65"/>
      <c r="B362" s="65"/>
      <c r="C362" s="13" t="s">
        <v>157</v>
      </c>
      <c r="D362" s="13">
        <v>800268</v>
      </c>
      <c r="E362" s="13" t="s">
        <v>13</v>
      </c>
      <c r="F362" s="13" t="s">
        <v>313</v>
      </c>
      <c r="G362" s="7" t="s">
        <v>314</v>
      </c>
    </row>
    <row r="363" spans="1:7">
      <c r="A363" s="65"/>
      <c r="B363" s="67" t="s">
        <v>702</v>
      </c>
      <c r="C363" s="68"/>
      <c r="D363" s="68"/>
      <c r="E363" s="68"/>
      <c r="F363" s="69"/>
      <c r="G363" s="16">
        <f>SUM(G360-G361+G362)</f>
        <v>88851.98000000001</v>
      </c>
    </row>
    <row r="364" spans="1:7" ht="31.5">
      <c r="A364" s="65"/>
      <c r="B364" s="13" t="s">
        <v>318</v>
      </c>
      <c r="C364" s="13" t="s">
        <v>9</v>
      </c>
      <c r="D364" s="13">
        <v>800057</v>
      </c>
      <c r="E364" s="13" t="s">
        <v>13</v>
      </c>
      <c r="F364" s="13" t="s">
        <v>679</v>
      </c>
      <c r="G364" s="7" t="s">
        <v>680</v>
      </c>
    </row>
    <row r="365" spans="1:7">
      <c r="A365" s="93" t="s">
        <v>704</v>
      </c>
      <c r="B365" s="94"/>
      <c r="C365" s="94"/>
      <c r="D365" s="94"/>
      <c r="E365" s="94"/>
      <c r="F365" s="95"/>
      <c r="G365" s="24" t="str">
        <f>G364</f>
        <v>9822</v>
      </c>
    </row>
    <row r="366" spans="1:7">
      <c r="A366" s="96" t="s">
        <v>40</v>
      </c>
      <c r="B366" s="97"/>
      <c r="C366" s="97"/>
      <c r="D366" s="97"/>
      <c r="E366" s="97"/>
      <c r="F366" s="98"/>
      <c r="G366" s="25">
        <f>SUM(G359+G363+G365)</f>
        <v>239638.08000000002</v>
      </c>
    </row>
    <row r="367" spans="1:7" ht="15.75">
      <c r="A367" s="70" t="s">
        <v>701</v>
      </c>
      <c r="B367" s="91"/>
      <c r="C367" s="91"/>
      <c r="D367" s="91"/>
      <c r="E367" s="91"/>
      <c r="F367" s="92"/>
      <c r="G367" s="28">
        <f>SUM(G283+G286+G340+G366)</f>
        <v>3833778.4199999995</v>
      </c>
    </row>
  </sheetData>
  <mergeCells count="48">
    <mergeCell ref="C323:C333"/>
    <mergeCell ref="B335:B338"/>
    <mergeCell ref="C335:C338"/>
    <mergeCell ref="B320:F320"/>
    <mergeCell ref="B322:F322"/>
    <mergeCell ref="A6:G6"/>
    <mergeCell ref="A7:G7"/>
    <mergeCell ref="A10:A281"/>
    <mergeCell ref="B10:B218"/>
    <mergeCell ref="C10:C218"/>
    <mergeCell ref="B220:B253"/>
    <mergeCell ref="C220:C253"/>
    <mergeCell ref="B255:B261"/>
    <mergeCell ref="C255:C261"/>
    <mergeCell ref="B263:B281"/>
    <mergeCell ref="C263:C281"/>
    <mergeCell ref="B219:F219"/>
    <mergeCell ref="B254:F254"/>
    <mergeCell ref="B262:F262"/>
    <mergeCell ref="A282:F282"/>
    <mergeCell ref="A283:F283"/>
    <mergeCell ref="A286:F286"/>
    <mergeCell ref="B298:F298"/>
    <mergeCell ref="B310:F310"/>
    <mergeCell ref="A284:A285"/>
    <mergeCell ref="B284:B285"/>
    <mergeCell ref="C284:C285"/>
    <mergeCell ref="A287:A338"/>
    <mergeCell ref="B287:B297"/>
    <mergeCell ref="C287:C297"/>
    <mergeCell ref="B299:B309"/>
    <mergeCell ref="C299:C309"/>
    <mergeCell ref="B311:B319"/>
    <mergeCell ref="C311:C317"/>
    <mergeCell ref="B323:B333"/>
    <mergeCell ref="A367:F367"/>
    <mergeCell ref="A365:F365"/>
    <mergeCell ref="A366:F366"/>
    <mergeCell ref="B334:F334"/>
    <mergeCell ref="A339:F339"/>
    <mergeCell ref="A340:F340"/>
    <mergeCell ref="B359:F359"/>
    <mergeCell ref="B363:F363"/>
    <mergeCell ref="A341:A364"/>
    <mergeCell ref="B341:B358"/>
    <mergeCell ref="C341:C357"/>
    <mergeCell ref="B360:B362"/>
    <mergeCell ref="C360:C36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2020 - até 20 de maio</vt:lpstr>
      <vt:lpstr>2019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Nascimento</dc:creator>
  <cp:lastModifiedBy>fabiolaribeiro</cp:lastModifiedBy>
  <cp:lastPrinted>2020-05-21T19:40:11Z</cp:lastPrinted>
  <dcterms:created xsi:type="dcterms:W3CDTF">2020-05-21T19:40:55Z</dcterms:created>
  <dcterms:modified xsi:type="dcterms:W3CDTF">2020-05-25T17:16:56Z</dcterms:modified>
</cp:coreProperties>
</file>